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2064697\Desktop\Acordo PGDI 2021\"/>
    </mc:Choice>
  </mc:AlternateContent>
  <bookViews>
    <workbookView xWindow="0" yWindow="0" windowWidth="28800" windowHeight="12300"/>
  </bookViews>
  <sheets>
    <sheet name="Memória de Cálculo" sheetId="13" r:id="rId1"/>
    <sheet name="Planilha Orcamentária" sheetId="5" r:id="rId2"/>
    <sheet name="Cronograma" sheetId="10" r:id="rId3"/>
  </sheets>
  <externalReferences>
    <externalReference r:id="rId4"/>
  </externalReferences>
  <definedNames>
    <definedName name="___sub1">#REF!</definedName>
    <definedName name="___sub2">#REF!</definedName>
    <definedName name="___sub3">#REF!</definedName>
    <definedName name="_sub1">#REF!</definedName>
    <definedName name="_sub2">#REF!</definedName>
    <definedName name="_sub3">#REF!</definedName>
    <definedName name="a">#REF!</definedName>
    <definedName name="AA" hidden="1">{#N/A,#N/A,FALSE,"ALVENARIA";#N/A,#N/A,FALSE,"BLOCOS";#N/A,#N/A,FALSE,"CINTAS";#N/A,#N/A,FALSE,"CORTINA";#N/A,#N/A,FALSE,"LAJES";#N/A,#N/A,FALSE,"PILARES";#N/A,#N/A,FALSE,"VIGAS"}</definedName>
    <definedName name="AREA">#REF!</definedName>
    <definedName name="_xlnm.Print_Area" localSheetId="2">Cronograma!$A$1:$H$30</definedName>
    <definedName name="_xlnm.Print_Area" localSheetId="0">'Memória de Cálculo'!$A$1:$F$40</definedName>
    <definedName name="_xlnm.Print_Area" localSheetId="1">'Planilha Orcamentária'!$A$1:$H$44</definedName>
    <definedName name="B">#REF!</definedName>
    <definedName name="BDI">#REF!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OLAR">[1]INSUMOS!$G$8</definedName>
    <definedName name="ersdcefgbrnghrbgbrgfbgfwbvbfgvwfv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4">#REF!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leosde">#REF!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NCOMPOSICOES">7</definedName>
    <definedName name="NCOTACOES">15</definedName>
    <definedName name="noo" hidden="1">{#N/A,#N/A,FALSE,"ALVENARIA";#N/A,#N/A,FALSE,"BLOCOS";#N/A,#N/A,FALSE,"CINTAS";#N/A,#N/A,FALSE,"CORTINA";#N/A,#N/A,FALSE,"LAJES";#N/A,#N/A,FALSE,"PILARES";#N/A,#N/A,FALSE,"VIGAS"}</definedName>
    <definedName name="obra">#REF!</definedName>
    <definedName name="obra1">#REF!</definedName>
    <definedName name="obra2">#REF!</definedName>
    <definedName name="obra3">#REF!</definedName>
    <definedName name="obra4">#REF!</definedName>
    <definedName name="obra5">#REF!</definedName>
    <definedName name="orcamento" hidden="1">{#N/A,#N/A,FALSE,"ALVENARIA";#N/A,#N/A,FALSE,"BLOCOS";#N/A,#N/A,FALSE,"CINTAS";#N/A,#N/A,FALSE,"CORTINA";#N/A,#N/A,FALSE,"LAJES";#N/A,#N/A,FALSE,"PILARES";#N/A,#N/A,FALSE,"VIGAS"}</definedName>
    <definedName name="P.1">#REF!</definedName>
    <definedName name="P.10">#REF!</definedName>
    <definedName name="P.11">#REF!</definedName>
    <definedName name="P.12">#REF!</definedName>
    <definedName name="P.13">#REF!</definedName>
    <definedName name="P.14">#REF!</definedName>
    <definedName name="P.15">#REF!</definedName>
    <definedName name="P.2">#REF!</definedName>
    <definedName name="P.3">#REF!</definedName>
    <definedName name="P.4">#REF!</definedName>
    <definedName name="P.5">#REF!</definedName>
    <definedName name="P.6">#REF!</definedName>
    <definedName name="P.7">#REF!</definedName>
    <definedName name="P.8">#REF!</definedName>
    <definedName name="P.9">#REF!</definedName>
    <definedName name="Pedreiro_de_acabamento">[1]INSUMOS!$B$11</definedName>
    <definedName name="PP1.1">#REF!</definedName>
    <definedName name="PP1.10">#REF!</definedName>
    <definedName name="PP1.11">#REF!</definedName>
    <definedName name="PP1.12">#REF!</definedName>
    <definedName name="PP1.13">#REF!</definedName>
    <definedName name="PP1.14">#REF!</definedName>
    <definedName name="PP1.15">#REF!</definedName>
    <definedName name="PP1.2">#REF!</definedName>
    <definedName name="PP1.3">#REF!</definedName>
    <definedName name="PP1.4">#REF!</definedName>
    <definedName name="PP1.5">#REF!</definedName>
    <definedName name="PP1.6">#REF!</definedName>
    <definedName name="PP1.7">#REF!</definedName>
    <definedName name="PP1.8">#REF!</definedName>
    <definedName name="PP1.9">#REF!</definedName>
    <definedName name="T.1">#REF!</definedName>
    <definedName name="T.10">#REF!</definedName>
    <definedName name="T.11">#REF!</definedName>
    <definedName name="T.12">#REF!</definedName>
    <definedName name="T.13">#REF!</definedName>
    <definedName name="T.14">#REF!</definedName>
    <definedName name="T.15">#REF!</definedName>
    <definedName name="T.2">#REF!</definedName>
    <definedName name="T.3">#REF!</definedName>
    <definedName name="T.4">#REF!</definedName>
    <definedName name="T.5">#REF!</definedName>
    <definedName name="T.6">#REF!</definedName>
    <definedName name="T.7">#REF!</definedName>
    <definedName name="T.8">#REF!</definedName>
    <definedName name="T.9">#REF!</definedName>
    <definedName name="_xlnm.Print_Titles" localSheetId="0">'Memória de Cálculo'!$1:$7</definedName>
    <definedName name="_xlnm.Print_Titles" localSheetId="1">'Planilha Orcamentária'!$1:$9</definedName>
    <definedName name="TOT.P">#REF!</definedName>
    <definedName name="TOT1.P">#REF!</definedName>
    <definedName name="TT.1">#REF!</definedName>
    <definedName name="TT.10">#REF!</definedName>
    <definedName name="TT.11">#REF!</definedName>
    <definedName name="TT.12">#REF!</definedName>
    <definedName name="TT.13">#REF!</definedName>
    <definedName name="TT.14">#REF!</definedName>
    <definedName name="TT.15">#REF!</definedName>
    <definedName name="TT.2">#REF!</definedName>
    <definedName name="TT.3">#REF!</definedName>
    <definedName name="TT.4">#REF!</definedName>
    <definedName name="TT.5">#REF!</definedName>
    <definedName name="TT.6">#REF!</definedName>
    <definedName name="TT.7">#REF!</definedName>
    <definedName name="TT.8">#REF!</definedName>
    <definedName name="TT.9">#REF!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  <definedName name="Z_46B44D95_2370_4419_BD85_88291A251F92_.wvu.PrintArea" localSheetId="2" hidden="1">Cronograma!$A$1:$H$30</definedName>
    <definedName name="Z_46B44D95_2370_4419_BD85_88291A251F92_.wvu.PrintArea" localSheetId="0" hidden="1">'Memória de Cálculo'!$A$1:$F$40</definedName>
    <definedName name="Z_46B44D95_2370_4419_BD85_88291A251F92_.wvu.PrintArea" localSheetId="1" hidden="1">'Planilha Orcamentária'!$A$1:$H$44</definedName>
    <definedName name="Z_46B44D95_2370_4419_BD85_88291A251F92_.wvu.PrintTitles" localSheetId="0" hidden="1">'Memória de Cálculo'!$1:$7</definedName>
    <definedName name="Z_46B44D95_2370_4419_BD85_88291A251F92_.wvu.PrintTitles" localSheetId="1" hidden="1">'Planilha Orcamentária'!$1:$9</definedName>
  </definedNames>
  <calcPr calcId="162913"/>
  <customWorkbookViews>
    <customWorkbookView name="Observações" guid="{46B44D95-2370-4419-BD85-88291A251F92}" maximized="1" xWindow="-8" yWindow="-8" windowWidth="1382" windowHeight="74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0" l="1"/>
  <c r="B26" i="10"/>
  <c r="B23" i="10"/>
  <c r="B22" i="10"/>
  <c r="B21" i="10"/>
  <c r="C41" i="5"/>
  <c r="C40" i="5"/>
  <c r="C36" i="5"/>
  <c r="C35" i="5"/>
  <c r="C34" i="5"/>
  <c r="E28" i="5"/>
  <c r="E27" i="5"/>
  <c r="E24" i="5"/>
  <c r="E23" i="5"/>
  <c r="E20" i="5"/>
  <c r="E19" i="5"/>
  <c r="E15" i="5"/>
  <c r="E16" i="5"/>
  <c r="E14" i="5"/>
  <c r="E11" i="5"/>
  <c r="A4" i="10"/>
  <c r="A14" i="5"/>
  <c r="C13" i="5"/>
  <c r="B9" i="10" s="1"/>
  <c r="A13" i="5"/>
  <c r="A9" i="10" s="1"/>
  <c r="D11" i="5"/>
  <c r="C11" i="5"/>
  <c r="B11" i="5"/>
  <c r="A11" i="5"/>
  <c r="C10" i="5"/>
  <c r="B7" i="10" s="1"/>
  <c r="A10" i="5"/>
  <c r="A7" i="10" s="1"/>
  <c r="F5" i="13"/>
  <c r="G16" i="5"/>
  <c r="G15" i="5"/>
  <c r="H15" i="5" s="1"/>
  <c r="B15" i="10"/>
  <c r="A15" i="10"/>
  <c r="B13" i="10"/>
  <c r="A13" i="10"/>
  <c r="B11" i="10"/>
  <c r="A11" i="10"/>
  <c r="G20" i="5"/>
  <c r="G19" i="5"/>
  <c r="G24" i="5"/>
  <c r="G23" i="5"/>
  <c r="G22" i="5"/>
  <c r="G18" i="5"/>
  <c r="H16" i="5" l="1"/>
  <c r="H24" i="5"/>
  <c r="H20" i="5"/>
  <c r="H23" i="5"/>
  <c r="H19" i="5"/>
  <c r="H22" i="5" l="1"/>
  <c r="D14" i="10" s="1"/>
  <c r="H18" i="5"/>
  <c r="D12" i="10" s="1"/>
  <c r="G12" i="10" l="1"/>
  <c r="F12" i="10"/>
  <c r="H14" i="10"/>
  <c r="G14" i="10"/>
  <c r="F14" i="10"/>
  <c r="E14" i="10"/>
  <c r="G28" i="5" l="1"/>
  <c r="G27" i="5"/>
  <c r="G26" i="5"/>
  <c r="G4" i="5"/>
  <c r="A3" i="10"/>
  <c r="G3" i="10"/>
  <c r="A5" i="10"/>
  <c r="H28" i="5" l="1"/>
  <c r="G14" i="5"/>
  <c r="H27" i="5" l="1"/>
  <c r="H26" i="5" s="1"/>
  <c r="D16" i="10" s="1"/>
  <c r="H14" i="5"/>
  <c r="F16" i="10" l="1"/>
  <c r="H16" i="10"/>
  <c r="G16" i="10"/>
  <c r="H13" i="5"/>
  <c r="D10" i="10" s="1"/>
  <c r="H10" i="10" l="1"/>
  <c r="G10" i="10"/>
  <c r="F10" i="10"/>
  <c r="E16" i="10"/>
  <c r="G10" i="5" l="1"/>
  <c r="G13" i="5"/>
  <c r="G11" i="5"/>
  <c r="H11" i="5" s="1"/>
  <c r="H10" i="5" l="1"/>
  <c r="D8" i="10" l="1"/>
  <c r="H30" i="5"/>
  <c r="H12" i="10"/>
  <c r="E12" i="10"/>
  <c r="D18" i="10" l="1"/>
  <c r="H8" i="10"/>
  <c r="H18" i="10" s="1"/>
  <c r="F8" i="10"/>
  <c r="F18" i="10" s="1"/>
  <c r="G8" i="10"/>
  <c r="G18" i="10" s="1"/>
  <c r="E8" i="10"/>
  <c r="F17" i="10" l="1"/>
  <c r="H17" i="10"/>
  <c r="G17" i="10"/>
  <c r="D3" i="10"/>
  <c r="D13" i="10"/>
  <c r="E10" i="10"/>
  <c r="E18" i="10" s="1"/>
  <c r="D15" i="10" l="1"/>
  <c r="E17" i="10" l="1"/>
  <c r="D7" i="10"/>
  <c r="D11" i="10"/>
  <c r="D9" i="10"/>
  <c r="D17" i="10" l="1"/>
</calcChain>
</file>

<file path=xl/sharedStrings.xml><?xml version="1.0" encoding="utf-8"?>
<sst xmlns="http://schemas.openxmlformats.org/spreadsheetml/2006/main" count="172" uniqueCount="94">
  <si>
    <t>ITEM</t>
  </si>
  <si>
    <t>QUANTIDADE</t>
  </si>
  <si>
    <t>UNIDADE</t>
  </si>
  <si>
    <t>DIRETA</t>
  </si>
  <si>
    <t>INDIRETA</t>
  </si>
  <si>
    <t>PREÇO TOTAL</t>
  </si>
  <si>
    <t xml:space="preserve">FORMA DE EXECUÇÃO: </t>
  </si>
  <si>
    <t>M2</t>
  </si>
  <si>
    <t>1.1</t>
  </si>
  <si>
    <t>2.1</t>
  </si>
  <si>
    <t>2.2</t>
  </si>
  <si>
    <t>2.3</t>
  </si>
  <si>
    <t>M3</t>
  </si>
  <si>
    <t>M</t>
  </si>
  <si>
    <t>U</t>
  </si>
  <si>
    <t>ED-50152</t>
  </si>
  <si>
    <t>ED-50416</t>
  </si>
  <si>
    <t>EXECUÇÃO DE CALÇAMENTO EM BLOQUETE - E = 8 CM - FCK = 35 MPA, INCLUINDO FORNECIMENTO E TRANSPORTE DE TODOS OS MATERIAIS, COLCHÃO DE ASSENTAMENTO E = 6 CM</t>
  </si>
  <si>
    <t>ED-51139</t>
  </si>
  <si>
    <t>SERVIÇOS PRELIMINARES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</si>
  <si>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</si>
  <si>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</si>
  <si>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</si>
  <si>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</si>
  <si>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</si>
  <si>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</si>
  <si>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Físico %</t>
  </si>
  <si>
    <t>Financeiro</t>
  </si>
  <si>
    <t>TOTAL</t>
  </si>
  <si>
    <t>Observações:</t>
  </si>
  <si>
    <t>(    )</t>
  </si>
  <si>
    <t>SERVIÇOS DE DRENAGEM PLUVIAL</t>
  </si>
  <si>
    <t>DATA:</t>
  </si>
  <si>
    <t>VALOR DO CONVÊNIO:</t>
  </si>
  <si>
    <t>1.0</t>
  </si>
  <si>
    <t>2.0</t>
  </si>
  <si>
    <t>3.0</t>
  </si>
  <si>
    <t>4.0</t>
  </si>
  <si>
    <t>OBRAS COMPLEMENTARES</t>
  </si>
  <si>
    <t>MEMÓRIA DE CÁLCULO DE QUANTITATIVOS</t>
  </si>
  <si>
    <t>RO-41081</t>
  </si>
  <si>
    <t>REGULARIZAÇÃO DO SUB-LEITO (PROCTOR NORMAL)</t>
  </si>
  <si>
    <t>% ISS MUNICIPAL:</t>
  </si>
  <si>
    <t>CÓDIGO</t>
  </si>
  <si>
    <t>DESCRIÇÃO</t>
  </si>
  <si>
    <t>PLANILHA ORÇAMENTÁRIA DE CUSTOS</t>
  </si>
  <si>
    <t>SERVIÇOS DE CALÇAMENTO</t>
  </si>
  <si>
    <t>Nome do(a) Responsável Técnico(a)</t>
  </si>
  <si>
    <t>Arquiteto(a) ou Engenheiro(a) Civil</t>
  </si>
  <si>
    <t>Nome do(a) Prefeito(a) Municipal</t>
  </si>
  <si>
    <t>Prefeito(a) Municipal</t>
  </si>
  <si>
    <t>PREÇO UNITÁRIO S/ BDI</t>
  </si>
  <si>
    <t>PREÇO UNITÁRIO C/ BDI</t>
  </si>
  <si>
    <t>BDI:</t>
  </si>
  <si>
    <t>01/01.</t>
  </si>
  <si>
    <t>RO-42283</t>
  </si>
  <si>
    <t>5.0</t>
  </si>
  <si>
    <t>5.1</t>
  </si>
  <si>
    <t>5.2</t>
  </si>
  <si>
    <t>( X )</t>
  </si>
  <si>
    <t>VALOR TOTAL DA OBRA</t>
  </si>
  <si>
    <t>ED-14762</t>
  </si>
  <si>
    <r>
      <t xml:space="preserve">PREFEITURA MUNICIPAL DE </t>
    </r>
    <r>
      <rPr>
        <b/>
        <sz val="8"/>
        <color rgb="FFFF0000"/>
        <rFont val="Arial Nova"/>
        <family val="2"/>
      </rPr>
      <t>CIDADE</t>
    </r>
  </si>
  <si>
    <r>
      <t>FOLHA N</t>
    </r>
    <r>
      <rPr>
        <b/>
        <sz val="8"/>
        <rFont val="Calibri"/>
        <family val="2"/>
        <scheme val="minor"/>
      </rPr>
      <t>º</t>
    </r>
    <r>
      <rPr>
        <b/>
        <sz val="8"/>
        <rFont val="Arial Nova"/>
        <family val="2"/>
      </rPr>
      <t xml:space="preserve">: </t>
    </r>
  </si>
  <si>
    <r>
      <rPr>
        <b/>
        <sz val="8"/>
        <rFont val="Arial Nova"/>
        <family val="2"/>
      </rPr>
      <t>OBRA:</t>
    </r>
    <r>
      <rPr>
        <sz val="8"/>
        <rFont val="Arial Nova"/>
        <family val="2"/>
      </rPr>
      <t xml:space="preserve"> </t>
    </r>
    <r>
      <rPr>
        <sz val="8"/>
        <color rgb="FFFF0000"/>
        <rFont val="Arial Nova"/>
        <family val="2"/>
      </rPr>
      <t>CALÇAMENTO EM BLOQUETE SEXTAVADO</t>
    </r>
  </si>
  <si>
    <r>
      <rPr>
        <b/>
        <sz val="8"/>
        <rFont val="Arial Nova"/>
        <family val="2"/>
      </rPr>
      <t>LOCAL:</t>
    </r>
    <r>
      <rPr>
        <sz val="8"/>
        <rFont val="Arial Nova"/>
        <family val="2"/>
      </rPr>
      <t xml:space="preserve"> </t>
    </r>
    <r>
      <rPr>
        <sz val="8"/>
        <color rgb="FFFF0000"/>
        <rFont val="Arial Nova"/>
        <family val="2"/>
      </rPr>
      <t>INSERIR O ENDEREÇO COMPLETO</t>
    </r>
  </si>
  <si>
    <t>SERVIÇOS DE TERRAPLENAGEM</t>
  </si>
  <si>
    <t>PASSEIO DE CONCRETO (FCK &gt;= 11 MPA - ESPESSURA DE 6 CM) (EXECUÇÃO, INCLUINDO FORNECIMENTO E TRANSPORTE DE TODOS OS MATERIAIS)</t>
  </si>
  <si>
    <t>ED-51148</t>
  </si>
  <si>
    <t>RAMPA PARA ACESSO DE DEFICIENTE, EM CONCRETO SIMPLES FCK = 25 MPA, DESEMPENADA, COM PINTURA INDICATIVA, 02 DEMÃOS</t>
  </si>
  <si>
    <t>ED-51135</t>
  </si>
  <si>
    <t>GUIA DE CORDÃO BOLEADO, EM CONCRETO COM FCK 20MPA, PRÉ-MOLDADA, 10X10CM (ALTURA X LARGURA), INCLUSIVE UMA (1) FIADA DE BLOCO DE CONCRETO, ESP. 9CM, ESCAVAÇÃO, APILOAMENTO E TRANSPORTE COM RETIRADA DO MATERIAL ESCAVADO (EM CAÇAMBA)</t>
  </si>
  <si>
    <t>SARJETA DE CONCRETO URBANO (SCU), TIPO 1, COM FCK 15 MPA, LARGURA DE 50CM COM INCLINAÇÃO DE 3%, ESP. 7CM, PADRÃO DER-MG, EXCLUSIVE MEIO-FIO, INCLUSIVE ESCAVAÇÃO, APILAOMENTO E TRANSPORTE COM RETIRADA DO MATERIAL ESCAVADO (EM CAÇAMBA)</t>
  </si>
  <si>
    <t>GUIA DE MEIO-FIO, EM CONCRETO COM FCK 20MPA, PRÉMOLDADA, MFC-01 PADRÃO DER-MG, DIMENSÕES (12X16,7X35)CM, EXCLUSIVE SARJETA, INCLUSIVE ESCAVAÇÃO, APILOAMENTO E TRANSPORTE COM RETIRADA DO MATERIAL ESCAVADO (EM CAÇAMBA)</t>
  </si>
  <si>
    <t>FORNECIMENTO E COLOCAÇÃO DE PLACA DE OBRA EM CHAPA GALVANIZADA (3,00 X 1,5 0 M) - EM CHAPA GALVANIZADA 0,26 AFIXADAS COM REBITES 540 E PARAFUSOS 3/8, EM ESTRUTURA METÁLICA VIGA U 2" ENRIJECIDA COM METALON 20 X 20, SUPORTE EM EUCALIPTO AUTOCLAVADO PINTADAS</t>
  </si>
  <si>
    <t>MÊS 3</t>
  </si>
  <si>
    <t>RO-44461</t>
  </si>
  <si>
    <t>BASE, COM MISTURA NA PISTA, DE BICA CORRIDA MELHORADA COM 2% DE CIMENTO, COMPACTADA NA ENERGIA DO PROCTOR MODIFICADO (EXECUÇÃO, INCLUINDO FORNECIMENTO E TRANSPORTE DO CIMENTO, FORNECIMENTO DA BICA CORRIDA, ESPALHAMENTO, UMIDECIMENTO, HOMOGENEIZAÇÃO E COMPACTAÇÃO DA MISTURA; EXCLUI O TRANSPORTE DA BICA CORRIDA)</t>
  </si>
  <si>
    <t>RO-40152</t>
  </si>
  <si>
    <t>ESCAVAÇÃO, CARGA, DESCARGA, ESPALHAMENTO E TRANSPORTE DE MATERIAL DE 1ª CATEGORIA, COM CAMINHÃO. DISTÂNCIA MÉDIA DE TRANSPORTE DE 801 A 1.000 M</t>
  </si>
  <si>
    <t>FÓRMULA DO CÁLCULO</t>
  </si>
  <si>
    <t>1,00 unidade conforme padrão exigido</t>
  </si>
  <si>
    <t>COMPOSIÇÃO/DEMONSTRATIVO DE BDI - EM ANEXO</t>
  </si>
  <si>
    <t>ITENS</t>
  </si>
  <si>
    <t>PREVISÃO DE EXECUÇÃO DAS OBRAS: 4 MESES</t>
  </si>
  <si>
    <t>MÊS 4</t>
  </si>
  <si>
    <t>*evidenciar a expressão matemática do cálculo do quantitativo obtido conforme cotas e informações constantes do(s) projeto(s)</t>
  </si>
  <si>
    <r>
      <t>FOLHA N</t>
    </r>
    <r>
      <rPr>
        <b/>
        <sz val="9"/>
        <color rgb="FFFF0000"/>
        <rFont val="Calibri"/>
        <family val="2"/>
        <scheme val="minor"/>
      </rPr>
      <t>º</t>
    </r>
    <r>
      <rPr>
        <b/>
        <sz val="9"/>
        <color rgb="FFFF0000"/>
        <rFont val="Arial Nova"/>
        <family val="2"/>
      </rPr>
      <t>: 01/01</t>
    </r>
  </si>
  <si>
    <r>
      <t>CAU ou CREA/MG N</t>
    </r>
    <r>
      <rPr>
        <sz val="9"/>
        <color rgb="FFFF0000"/>
        <rFont val="Calibri"/>
        <family val="2"/>
        <scheme val="minor"/>
      </rPr>
      <t>º</t>
    </r>
    <r>
      <rPr>
        <sz val="9"/>
        <color rgb="FFFF0000"/>
        <rFont val="Arial Nova"/>
        <family val="2"/>
      </rPr>
      <t>: 00.000/D</t>
    </r>
  </si>
  <si>
    <r>
      <rPr>
        <u/>
        <sz val="10"/>
        <color rgb="FFFF0000"/>
        <rFont val="Arial Nova"/>
        <family val="2"/>
      </rPr>
      <t>Observações</t>
    </r>
    <r>
      <rPr>
        <sz val="10"/>
        <color rgb="FFFF0000"/>
        <rFont val="Arial Nova"/>
        <family val="2"/>
      </rPr>
      <t xml:space="preserve">: Os textos destacados na cor vermelho deverão ser preenchidos e revisados de acordo com a aplicabilidade de cada obra, no tocante à: 
</t>
    </r>
    <r>
      <rPr>
        <u/>
        <sz val="10"/>
        <color rgb="FFFF0000"/>
        <rFont val="Arial Nova"/>
        <family val="2"/>
      </rPr>
      <t>região da Tabela de Referencial de Preços Unitários a ser adotada; percentuais de ISS e dos parâmetros adotados no demonstrativo/composição BDI a ser apresentado pelo(a) Responsável Técnico(a) do Município dos quais deverão estar em conformidade com os critérios vigentes e aplicáveis; quantitativos; preços vigentes da Tabela Referencial de Preços Unitários e demais informações pertinentes aos serviços para execução das obras.</t>
    </r>
  </si>
  <si>
    <t>PREFEITURA MUNICIPAL DE CIDADE</t>
  </si>
  <si>
    <r>
      <rPr>
        <b/>
        <sz val="8"/>
        <color rgb="FFFF0000"/>
        <rFont val="Arial Nova"/>
        <family val="2"/>
      </rPr>
      <t>OBRA:</t>
    </r>
    <r>
      <rPr>
        <sz val="8"/>
        <color rgb="FFFF0000"/>
        <rFont val="Arial Nova"/>
        <family val="2"/>
      </rPr>
      <t xml:space="preserve"> CALÇAMENTO EM BLOQUETE SEXTAVADO</t>
    </r>
  </si>
  <si>
    <r>
      <rPr>
        <b/>
        <sz val="8"/>
        <color rgb="FFFF0000"/>
        <rFont val="Arial Nova"/>
        <family val="2"/>
      </rPr>
      <t>LOCAL:</t>
    </r>
    <r>
      <rPr>
        <sz val="8"/>
        <color rgb="FFFF0000"/>
        <rFont val="Arial Nova"/>
        <family val="2"/>
      </rPr>
      <t xml:space="preserve"> INSERIR O ENDEREÇO COMPLETO</t>
    </r>
  </si>
  <si>
    <r>
      <rPr>
        <b/>
        <sz val="8"/>
        <color rgb="FFFF0000"/>
        <rFont val="Arial Nova"/>
        <family val="2"/>
      </rPr>
      <t>REGIÃO/MÊS DE REFERÊNCIA:</t>
    </r>
    <r>
      <rPr>
        <sz val="8"/>
        <color rgb="FFFF0000"/>
        <rFont val="Arial Nova"/>
        <family val="2"/>
      </rPr>
      <t xml:space="preserve"> TABELA SEINFRA - REGIÃO CENTRAL - JULHO/2021 - COM DESONERAÇÃO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</si>
</sst>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#,#00"/>
    <numFmt numFmtId="167" formatCode="_(&quot;R$ &quot;* #,##0.00_);_(&quot;R$ &quot;* \(#,##0.00\);_(&quot;R$ &quot;* &quot;-&quot;??_);_(@_)"/>
    <numFmt numFmtId="168" formatCode="&quot;R$&quot;\ #,##0_);[Red]\(&quot;R$&quot;\ #,##0\)"/>
    <numFmt numFmtId="169" formatCode="&quot;R$&quot;\ #,##0.00_);\(&quot;R$&quot;\ #,##0.00\)"/>
    <numFmt numFmtId="170" formatCode="%#,#00"/>
    <numFmt numFmtId="171" formatCode="#.##000"/>
    <numFmt numFmtId="172" formatCode="#,"/>
    <numFmt numFmtId="173" formatCode="&quot;R$&quot;#,##0.00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11"/>
      <color indexed="8"/>
      <name val="Calibri"/>
      <family val="2"/>
    </font>
    <font>
      <sz val="10"/>
      <color rgb="FF000000"/>
      <name val="Arial1"/>
    </font>
    <font>
      <sz val="11"/>
      <color indexed="17"/>
      <name val="Calibri"/>
      <family val="2"/>
    </font>
    <font>
      <b/>
      <sz val="12"/>
      <name val="Helv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‚l‚r ‚oƒSƒVƒbƒN"/>
      <family val="3"/>
      <charset val="128"/>
    </font>
    <font>
      <b/>
      <sz val="11"/>
      <name val="Helv"/>
    </font>
    <font>
      <sz val="11"/>
      <color indexed="60"/>
      <name val="Calibri"/>
      <family val="2"/>
    </font>
    <font>
      <sz val="11"/>
      <name val="‚l‚r ‚o–¾’©"/>
      <family val="1"/>
      <charset val="128"/>
    </font>
    <font>
      <sz val="1"/>
      <color indexed="18"/>
      <name val="Courier"/>
      <family val="3"/>
    </font>
    <font>
      <sz val="10"/>
      <color indexed="8"/>
      <name val="Times New Roman"/>
      <family val="2"/>
    </font>
    <font>
      <b/>
      <sz val="9"/>
      <name val="Times New Roman"/>
      <family val="1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sz val="10"/>
      <name val="Arial Nova"/>
      <family val="2"/>
    </font>
    <font>
      <b/>
      <sz val="10"/>
      <name val="Arial Nova"/>
      <family val="2"/>
    </font>
    <font>
      <sz val="10"/>
      <color indexed="8"/>
      <name val="Arial Nova"/>
      <family val="2"/>
    </font>
    <font>
      <sz val="10"/>
      <color rgb="FFFF0000"/>
      <name val="Arial Nova"/>
      <family val="2"/>
    </font>
    <font>
      <b/>
      <sz val="9"/>
      <name val="Arial Nova"/>
      <family val="2"/>
    </font>
    <font>
      <b/>
      <sz val="8"/>
      <name val="Arial Nova"/>
      <family val="2"/>
    </font>
    <font>
      <sz val="9"/>
      <name val="Arial Nova"/>
      <family val="2"/>
    </font>
    <font>
      <sz val="8"/>
      <name val="Arial Nova"/>
      <family val="2"/>
    </font>
    <font>
      <b/>
      <sz val="9"/>
      <color rgb="FFFF0000"/>
      <name val="Arial Nova"/>
      <family val="2"/>
    </font>
    <font>
      <sz val="9"/>
      <color rgb="FFFF0000"/>
      <name val="Arial Nova"/>
      <family val="2"/>
    </font>
    <font>
      <b/>
      <u/>
      <sz val="10"/>
      <name val="Arial Nova"/>
      <family val="2"/>
    </font>
    <font>
      <b/>
      <sz val="8"/>
      <color rgb="FFFF0000"/>
      <name val="Arial Nova"/>
      <family val="2"/>
    </font>
    <font>
      <sz val="9"/>
      <color indexed="8"/>
      <name val="Arial Nova"/>
      <family val="2"/>
    </font>
    <font>
      <sz val="8"/>
      <color indexed="8"/>
      <name val="Arial Nova"/>
      <family val="2"/>
    </font>
    <font>
      <b/>
      <sz val="8"/>
      <color theme="3"/>
      <name val="Arial Nova"/>
      <family val="2"/>
    </font>
    <font>
      <sz val="9"/>
      <color rgb="FFFF0000"/>
      <name val="Calibri"/>
      <family val="2"/>
      <scheme val="minor"/>
    </font>
    <font>
      <sz val="8"/>
      <color rgb="FFFF0000"/>
      <name val="Arial Nova"/>
      <family val="2"/>
    </font>
    <font>
      <u/>
      <sz val="10"/>
      <color rgb="FFFF0000"/>
      <name val="Arial Nova"/>
      <family val="2"/>
    </font>
    <font>
      <b/>
      <sz val="9"/>
      <color rgb="FFFF0000"/>
      <name val="Calibri"/>
      <family val="2"/>
      <scheme val="minor"/>
    </font>
    <font>
      <sz val="7"/>
      <name val="Arial Nov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62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5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7" fillId="7" borderId="16" applyNumberFormat="0" applyAlignment="0" applyProtection="0"/>
    <xf numFmtId="0" fontId="8" fillId="0" borderId="0">
      <protection locked="0"/>
    </xf>
    <xf numFmtId="165" fontId="5" fillId="0" borderId="0" applyFont="0" applyFill="0" applyBorder="0" applyAlignment="0" applyProtection="0"/>
    <xf numFmtId="0" fontId="9" fillId="0" borderId="0"/>
    <xf numFmtId="0" fontId="9" fillId="0" borderId="0"/>
    <xf numFmtId="164" fontId="10" fillId="0" borderId="0" applyBorder="0" applyProtection="0"/>
    <xf numFmtId="166" fontId="8" fillId="0" borderId="0">
      <protection locked="0"/>
    </xf>
    <xf numFmtId="0" fontId="11" fillId="8" borderId="0" applyNumberFormat="0" applyBorder="0" applyAlignment="0" applyProtection="0"/>
    <xf numFmtId="0" fontId="12" fillId="0" borderId="0">
      <alignment horizontal="left"/>
    </xf>
    <xf numFmtId="0" fontId="13" fillId="9" borderId="17" applyNumberFormat="0" applyAlignment="0" applyProtection="0"/>
    <xf numFmtId="0" fontId="14" fillId="0" borderId="18" applyNumberFormat="0" applyFill="0" applyAlignment="0" applyProtection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0" fontId="16" fillId="0" borderId="7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7" fillId="10" borderId="0" applyNumberFormat="0" applyBorder="0" applyAlignment="0" applyProtection="0"/>
    <xf numFmtId="0" fontId="5" fillId="0" borderId="0"/>
    <xf numFmtId="0" fontId="5" fillId="0" borderId="0"/>
    <xf numFmtId="0" fontId="2" fillId="0" borderId="0"/>
    <xf numFmtId="0" fontId="5" fillId="11" borderId="19" applyNumberFormat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0" fontId="8" fillId="0" borderId="0">
      <protection locked="0"/>
    </xf>
    <xf numFmtId="171" fontId="8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2" fontId="19" fillId="0" borderId="0">
      <protection locked="0"/>
    </xf>
    <xf numFmtId="164" fontId="5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0" borderId="0"/>
    <xf numFmtId="0" fontId="21" fillId="4" borderId="4">
      <alignment wrapText="1"/>
    </xf>
    <xf numFmtId="0" fontId="21" fillId="4" borderId="4">
      <alignment wrapText="1"/>
    </xf>
    <xf numFmtId="0" fontId="22" fillId="0" borderId="20" applyNumberFormat="0" applyFill="0" applyAlignment="0" applyProtection="0"/>
    <xf numFmtId="172" fontId="23" fillId="0" borderId="0">
      <protection locked="0"/>
    </xf>
    <xf numFmtId="172" fontId="23" fillId="0" borderId="0"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213">
    <xf numFmtId="0" fontId="0" fillId="0" borderId="0" xfId="0"/>
    <xf numFmtId="0" fontId="29" fillId="0" borderId="0" xfId="0" applyFont="1"/>
    <xf numFmtId="4" fontId="29" fillId="0" borderId="0" xfId="0" applyNumberFormat="1" applyFont="1"/>
    <xf numFmtId="0" fontId="32" fillId="0" borderId="1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4" fontId="32" fillId="0" borderId="0" xfId="0" applyNumberFormat="1" applyFont="1" applyBorder="1" applyAlignment="1">
      <alignment horizontal="center" vertical="center" wrapText="1"/>
    </xf>
    <xf numFmtId="4" fontId="32" fillId="0" borderId="10" xfId="0" applyNumberFormat="1" applyFont="1" applyBorder="1" applyAlignment="1">
      <alignment horizontal="center" vertical="center" wrapText="1"/>
    </xf>
    <xf numFmtId="0" fontId="27" fillId="0" borderId="1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11" xfId="0" applyFont="1" applyBorder="1"/>
    <xf numFmtId="0" fontId="27" fillId="0" borderId="0" xfId="0" applyFont="1" applyBorder="1"/>
    <xf numFmtId="4" fontId="27" fillId="0" borderId="0" xfId="0" applyNumberFormat="1" applyFont="1" applyBorder="1"/>
    <xf numFmtId="0" fontId="27" fillId="0" borderId="10" xfId="0" applyFont="1" applyBorder="1"/>
    <xf numFmtId="0" fontId="29" fillId="0" borderId="14" xfId="0" applyFont="1" applyBorder="1"/>
    <xf numFmtId="0" fontId="29" fillId="0" borderId="9" xfId="0" applyFont="1" applyBorder="1"/>
    <xf numFmtId="0" fontId="27" fillId="0" borderId="9" xfId="0" applyFont="1" applyBorder="1" applyAlignment="1">
      <alignment vertical="center"/>
    </xf>
    <xf numFmtId="0" fontId="27" fillId="0" borderId="0" xfId="0" applyFont="1" applyBorder="1" applyAlignment="1"/>
    <xf numFmtId="0" fontId="28" fillId="0" borderId="0" xfId="0" applyFont="1" applyBorder="1" applyAlignment="1">
      <alignment vertical="center"/>
    </xf>
    <xf numFmtId="0" fontId="39" fillId="0" borderId="0" xfId="0" applyFont="1"/>
    <xf numFmtId="0" fontId="32" fillId="3" borderId="5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49" fontId="32" fillId="3" borderId="1" xfId="0" applyNumberFormat="1" applyFont="1" applyFill="1" applyBorder="1" applyAlignment="1">
      <alignment horizontal="center" vertical="center" wrapText="1"/>
    </xf>
    <xf numFmtId="2" fontId="34" fillId="3" borderId="1" xfId="2" applyNumberFormat="1" applyFont="1" applyFill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4" fontId="41" fillId="0" borderId="1" xfId="0" applyNumberFormat="1" applyFont="1" applyBorder="1" applyAlignment="1">
      <alignment horizontal="center" vertical="center" wrapText="1"/>
    </xf>
    <xf numFmtId="0" fontId="34" fillId="13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4" fontId="32" fillId="0" borderId="4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6" fillId="0" borderId="0" xfId="0" applyFont="1"/>
    <xf numFmtId="0" fontId="33" fillId="0" borderId="11" xfId="0" applyFont="1" applyBorder="1" applyAlignment="1">
      <alignment vertical="center"/>
    </xf>
    <xf numFmtId="0" fontId="35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33" fillId="0" borderId="11" xfId="0" applyFont="1" applyBorder="1"/>
    <xf numFmtId="0" fontId="33" fillId="0" borderId="0" xfId="0" applyFont="1" applyBorder="1"/>
    <xf numFmtId="4" fontId="33" fillId="0" borderId="0" xfId="0" applyNumberFormat="1" applyFont="1" applyBorder="1"/>
    <xf numFmtId="0" fontId="33" fillId="0" borderId="10" xfId="0" applyFont="1" applyBorder="1"/>
    <xf numFmtId="0" fontId="36" fillId="0" borderId="0" xfId="0" applyFont="1" applyBorder="1" applyAlignment="1">
      <alignment horizontal="center"/>
    </xf>
    <xf numFmtId="0" fontId="33" fillId="0" borderId="0" xfId="0" applyFont="1" applyBorder="1" applyAlignment="1"/>
    <xf numFmtId="0" fontId="33" fillId="0" borderId="0" xfId="0" applyFont="1" applyBorder="1" applyAlignment="1">
      <alignment horizontal="center" vertical="center"/>
    </xf>
    <xf numFmtId="173" fontId="35" fillId="0" borderId="4" xfId="0" applyNumberFormat="1" applyFont="1" applyBorder="1" applyAlignment="1">
      <alignment horizontal="center" vertical="center" wrapText="1"/>
    </xf>
    <xf numFmtId="0" fontId="43" fillId="0" borderId="0" xfId="0" applyFont="1"/>
    <xf numFmtId="0" fontId="32" fillId="0" borderId="4" xfId="0" applyFont="1" applyFill="1" applyBorder="1" applyAlignment="1">
      <alignment horizontal="center" vertical="center"/>
    </xf>
    <xf numFmtId="4" fontId="32" fillId="0" borderId="4" xfId="0" applyNumberFormat="1" applyFont="1" applyFill="1" applyBorder="1" applyAlignment="1">
      <alignment horizontal="center" vertical="center"/>
    </xf>
    <xf numFmtId="10" fontId="38" fillId="13" borderId="4" xfId="0" applyNumberFormat="1" applyFont="1" applyFill="1" applyBorder="1" applyAlignment="1">
      <alignment horizontal="center" vertical="center"/>
    </xf>
    <xf numFmtId="0" fontId="29" fillId="0" borderId="0" xfId="0" applyFont="1" applyBorder="1"/>
    <xf numFmtId="0" fontId="39" fillId="0" borderId="0" xfId="0" applyFont="1" applyBorder="1"/>
    <xf numFmtId="0" fontId="32" fillId="0" borderId="5" xfId="0" applyFont="1" applyFill="1" applyBorder="1" applyAlignment="1">
      <alignment horizontal="center" vertical="center"/>
    </xf>
    <xf numFmtId="0" fontId="43" fillId="0" borderId="1" xfId="0" applyFont="1" applyBorder="1"/>
    <xf numFmtId="0" fontId="32" fillId="0" borderId="5" xfId="0" applyFont="1" applyFill="1" applyBorder="1" applyAlignment="1">
      <alignment horizontal="right" vertical="center"/>
    </xf>
    <xf numFmtId="0" fontId="43" fillId="0" borderId="10" xfId="0" applyFont="1" applyBorder="1"/>
    <xf numFmtId="14" fontId="32" fillId="0" borderId="6" xfId="0" applyNumberFormat="1" applyFont="1" applyFill="1" applyBorder="1" applyAlignment="1">
      <alignment horizontal="left" vertical="center"/>
    </xf>
    <xf numFmtId="4" fontId="34" fillId="3" borderId="6" xfId="0" applyNumberFormat="1" applyFont="1" applyFill="1" applyBorder="1" applyAlignment="1">
      <alignment horizontal="center" vertical="center" wrapText="1"/>
    </xf>
    <xf numFmtId="4" fontId="32" fillId="3" borderId="6" xfId="0" applyNumberFormat="1" applyFont="1" applyFill="1" applyBorder="1" applyAlignment="1">
      <alignment horizontal="center" vertical="center" wrapText="1"/>
    </xf>
    <xf numFmtId="173" fontId="34" fillId="0" borderId="6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Border="1" applyAlignment="1">
      <alignment vertical="center"/>
    </xf>
    <xf numFmtId="4" fontId="33" fillId="0" borderId="10" xfId="0" applyNumberFormat="1" applyFont="1" applyBorder="1"/>
    <xf numFmtId="4" fontId="27" fillId="0" borderId="10" xfId="0" applyNumberFormat="1" applyFont="1" applyBorder="1"/>
    <xf numFmtId="4" fontId="29" fillId="0" borderId="15" xfId="0" applyNumberFormat="1" applyFont="1" applyBorder="1"/>
    <xf numFmtId="4" fontId="43" fillId="0" borderId="4" xfId="0" applyNumberFormat="1" applyFont="1" applyBorder="1" applyAlignment="1">
      <alignment horizontal="left" vertical="center" wrapText="1"/>
    </xf>
    <xf numFmtId="4" fontId="38" fillId="0" borderId="4" xfId="0" applyNumberFormat="1" applyFont="1" applyBorder="1" applyAlignment="1">
      <alignment horizontal="center" vertical="center" wrapText="1"/>
    </xf>
    <xf numFmtId="4" fontId="43" fillId="0" borderId="4" xfId="0" applyNumberFormat="1" applyFont="1" applyBorder="1" applyAlignment="1">
      <alignment horizontal="center" vertical="center" wrapText="1"/>
    </xf>
    <xf numFmtId="10" fontId="38" fillId="13" borderId="4" xfId="1" applyNumberFormat="1" applyFont="1" applyFill="1" applyBorder="1" applyAlignment="1">
      <alignment horizontal="center" vertical="center"/>
    </xf>
    <xf numFmtId="0" fontId="28" fillId="0" borderId="8" xfId="0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0" fontId="27" fillId="12" borderId="0" xfId="3" applyFont="1" applyFill="1"/>
    <xf numFmtId="0" fontId="27" fillId="12" borderId="0" xfId="3" applyFont="1" applyFill="1" applyAlignment="1">
      <alignment vertical="center"/>
    </xf>
    <xf numFmtId="0" fontId="28" fillId="12" borderId="11" xfId="3" applyFont="1" applyFill="1" applyBorder="1" applyAlignment="1">
      <alignment wrapText="1"/>
    </xf>
    <xf numFmtId="0" fontId="28" fillId="12" borderId="0" xfId="3" applyFont="1" applyFill="1" applyBorder="1" applyAlignment="1">
      <alignment wrapText="1"/>
    </xf>
    <xf numFmtId="0" fontId="27" fillId="0" borderId="9" xfId="3" applyFont="1" applyBorder="1" applyAlignment="1">
      <alignment vertical="center"/>
    </xf>
    <xf numFmtId="0" fontId="27" fillId="12" borderId="0" xfId="3" applyFont="1" applyFill="1" applyBorder="1" applyAlignment="1">
      <alignment wrapText="1"/>
    </xf>
    <xf numFmtId="0" fontId="27" fillId="12" borderId="0" xfId="3" applyFont="1" applyFill="1" applyBorder="1"/>
    <xf numFmtId="0" fontId="27" fillId="12" borderId="11" xfId="3" applyFont="1" applyFill="1" applyBorder="1"/>
    <xf numFmtId="0" fontId="27" fillId="0" borderId="0" xfId="3" applyFont="1" applyBorder="1" applyAlignment="1">
      <alignment horizontal="center" vertical="center"/>
    </xf>
    <xf numFmtId="0" fontId="31" fillId="12" borderId="11" xfId="3" applyFont="1" applyFill="1" applyBorder="1"/>
    <xf numFmtId="0" fontId="27" fillId="0" borderId="9" xfId="3" applyFont="1" applyBorder="1" applyAlignment="1">
      <alignment horizontal="center" vertical="center"/>
    </xf>
    <xf numFmtId="0" fontId="31" fillId="12" borderId="0" xfId="3" applyFont="1" applyFill="1" applyBorder="1" applyAlignment="1">
      <alignment wrapText="1"/>
    </xf>
    <xf numFmtId="0" fontId="28" fillId="12" borderId="0" xfId="3" applyFont="1" applyFill="1" applyBorder="1" applyAlignment="1">
      <alignment horizontal="right"/>
    </xf>
    <xf numFmtId="0" fontId="27" fillId="12" borderId="0" xfId="3" applyFont="1" applyFill="1" applyBorder="1" applyAlignment="1">
      <alignment horizontal="center" vertical="center"/>
    </xf>
    <xf numFmtId="0" fontId="27" fillId="12" borderId="14" xfId="3" applyFont="1" applyFill="1" applyBorder="1"/>
    <xf numFmtId="0" fontId="27" fillId="12" borderId="9" xfId="3" applyFont="1" applyFill="1" applyBorder="1"/>
    <xf numFmtId="0" fontId="27" fillId="12" borderId="9" xfId="3" applyFont="1" applyFill="1" applyBorder="1" applyAlignment="1">
      <alignment wrapText="1"/>
    </xf>
    <xf numFmtId="0" fontId="27" fillId="12" borderId="0" xfId="3" applyFont="1" applyFill="1" applyAlignment="1">
      <alignment wrapText="1"/>
    </xf>
    <xf numFmtId="0" fontId="31" fillId="12" borderId="4" xfId="3" applyFont="1" applyFill="1" applyBorder="1" applyAlignment="1">
      <alignment horizontal="center" vertical="center"/>
    </xf>
    <xf numFmtId="0" fontId="31" fillId="12" borderId="4" xfId="3" applyFont="1" applyFill="1" applyBorder="1" applyAlignment="1">
      <alignment horizontal="center" vertical="center" wrapText="1"/>
    </xf>
    <xf numFmtId="0" fontId="33" fillId="12" borderId="0" xfId="3" applyFont="1" applyFill="1" applyBorder="1" applyAlignment="1">
      <alignment wrapText="1"/>
    </xf>
    <xf numFmtId="0" fontId="31" fillId="0" borderId="0" xfId="3" applyFont="1" applyBorder="1" applyAlignment="1">
      <alignment vertical="center"/>
    </xf>
    <xf numFmtId="0" fontId="33" fillId="12" borderId="0" xfId="3" applyFont="1" applyFill="1"/>
    <xf numFmtId="0" fontId="33" fillId="12" borderId="11" xfId="3" applyFont="1" applyFill="1" applyBorder="1"/>
    <xf numFmtId="0" fontId="33" fillId="12" borderId="0" xfId="3" applyFont="1" applyFill="1" applyBorder="1"/>
    <xf numFmtId="0" fontId="27" fillId="12" borderId="10" xfId="3" applyFont="1" applyFill="1" applyBorder="1"/>
    <xf numFmtId="0" fontId="33" fillId="0" borderId="10" xfId="3" applyFont="1" applyBorder="1" applyAlignment="1">
      <alignment vertical="center"/>
    </xf>
    <xf numFmtId="0" fontId="33" fillId="12" borderId="10" xfId="3" applyFont="1" applyFill="1" applyBorder="1"/>
    <xf numFmtId="0" fontId="31" fillId="0" borderId="3" xfId="3" applyFont="1" applyBorder="1" applyAlignment="1">
      <alignment vertical="center"/>
    </xf>
    <xf numFmtId="0" fontId="31" fillId="0" borderId="11" xfId="3" applyFont="1" applyBorder="1" applyAlignment="1">
      <alignment vertical="center"/>
    </xf>
    <xf numFmtId="0" fontId="28" fillId="12" borderId="11" xfId="3" applyFont="1" applyFill="1" applyBorder="1" applyAlignment="1">
      <alignment horizontal="right"/>
    </xf>
    <xf numFmtId="0" fontId="27" fillId="12" borderId="15" xfId="3" applyFont="1" applyFill="1" applyBorder="1"/>
    <xf numFmtId="14" fontId="31" fillId="12" borderId="2" xfId="3" applyNumberFormat="1" applyFont="1" applyFill="1" applyBorder="1" applyAlignment="1">
      <alignment horizontal="left" vertical="center"/>
    </xf>
    <xf numFmtId="0" fontId="31" fillId="12" borderId="8" xfId="3" applyFont="1" applyFill="1" applyBorder="1" applyAlignment="1">
      <alignment horizontal="right" vertical="center"/>
    </xf>
    <xf numFmtId="10" fontId="35" fillId="12" borderId="4" xfId="3" applyNumberFormat="1" applyFont="1" applyFill="1" applyBorder="1" applyAlignment="1">
      <alignment horizontal="center" vertical="center" wrapText="1"/>
    </xf>
    <xf numFmtId="173" fontId="36" fillId="12" borderId="4" xfId="64" applyNumberFormat="1" applyFont="1" applyFill="1" applyBorder="1" applyAlignment="1">
      <alignment horizontal="center" vertical="center" wrapText="1"/>
    </xf>
    <xf numFmtId="173" fontId="36" fillId="12" borderId="4" xfId="3" applyNumberFormat="1" applyFont="1" applyFill="1" applyBorder="1" applyAlignment="1">
      <alignment horizontal="center" vertical="center" wrapText="1"/>
    </xf>
    <xf numFmtId="173" fontId="35" fillId="12" borderId="4" xfId="3" applyNumberFormat="1" applyFont="1" applyFill="1" applyBorder="1" applyAlignment="1">
      <alignment horizontal="center" vertical="center" wrapText="1"/>
    </xf>
    <xf numFmtId="10" fontId="35" fillId="2" borderId="4" xfId="3" applyNumberFormat="1" applyFont="1" applyFill="1" applyBorder="1" applyAlignment="1">
      <alignment horizontal="center" vertical="center" wrapText="1"/>
    </xf>
    <xf numFmtId="0" fontId="35" fillId="12" borderId="4" xfId="3" applyFont="1" applyFill="1" applyBorder="1" applyAlignment="1">
      <alignment horizontal="center" vertical="center"/>
    </xf>
    <xf numFmtId="49" fontId="43" fillId="0" borderId="4" xfId="0" applyNumberFormat="1" applyFont="1" applyBorder="1" applyAlignment="1">
      <alignment horizontal="center" vertical="center" wrapText="1"/>
    </xf>
    <xf numFmtId="0" fontId="43" fillId="13" borderId="4" xfId="0" applyFont="1" applyFill="1" applyBorder="1" applyAlignment="1">
      <alignment horizontal="left" vertical="center" wrapText="1"/>
    </xf>
    <xf numFmtId="0" fontId="43" fillId="13" borderId="4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center" vertical="center" wrapText="1"/>
    </xf>
    <xf numFmtId="1" fontId="43" fillId="0" borderId="4" xfId="0" applyNumberFormat="1" applyFont="1" applyBorder="1" applyAlignment="1">
      <alignment horizontal="center" vertical="center" wrapText="1"/>
    </xf>
    <xf numFmtId="0" fontId="38" fillId="0" borderId="6" xfId="0" applyFont="1" applyFill="1" applyBorder="1" applyAlignment="1">
      <alignment vertical="center"/>
    </xf>
    <xf numFmtId="173" fontId="43" fillId="0" borderId="4" xfId="0" applyNumberFormat="1" applyFont="1" applyBorder="1" applyAlignment="1">
      <alignment horizontal="center" vertical="center" wrapText="1"/>
    </xf>
    <xf numFmtId="173" fontId="43" fillId="0" borderId="4" xfId="0" applyNumberFormat="1" applyFont="1" applyFill="1" applyBorder="1" applyAlignment="1">
      <alignment horizontal="center" vertical="center" wrapText="1"/>
    </xf>
    <xf numFmtId="173" fontId="38" fillId="3" borderId="6" xfId="0" applyNumberFormat="1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27" fillId="0" borderId="0" xfId="0" applyFont="1"/>
    <xf numFmtId="0" fontId="33" fillId="12" borderId="5" xfId="3" applyFont="1" applyFill="1" applyBorder="1" applyAlignment="1">
      <alignment vertical="center"/>
    </xf>
    <xf numFmtId="0" fontId="33" fillId="12" borderId="6" xfId="3" applyFont="1" applyFill="1" applyBorder="1" applyAlignment="1">
      <alignment vertical="center"/>
    </xf>
    <xf numFmtId="49" fontId="31" fillId="12" borderId="4" xfId="3" applyNumberFormat="1" applyFont="1" applyFill="1" applyBorder="1" applyAlignment="1">
      <alignment horizontal="center" vertical="center" wrapText="1"/>
    </xf>
    <xf numFmtId="49" fontId="33" fillId="12" borderId="4" xfId="3" applyNumberFormat="1" applyFont="1" applyFill="1" applyBorder="1" applyAlignment="1">
      <alignment horizontal="center" vertical="center" wrapText="1"/>
    </xf>
    <xf numFmtId="0" fontId="31" fillId="0" borderId="8" xfId="3" applyFont="1" applyBorder="1" applyAlignment="1">
      <alignment horizontal="center" vertical="center"/>
    </xf>
    <xf numFmtId="0" fontId="33" fillId="0" borderId="0" xfId="3" applyFont="1" applyBorder="1" applyAlignment="1">
      <alignment horizontal="center" vertical="center"/>
    </xf>
    <xf numFmtId="0" fontId="33" fillId="12" borderId="0" xfId="3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4" fontId="34" fillId="0" borderId="0" xfId="0" applyNumberFormat="1" applyFont="1"/>
    <xf numFmtId="4" fontId="33" fillId="0" borderId="0" xfId="0" applyNumberFormat="1" applyFont="1"/>
    <xf numFmtId="9" fontId="27" fillId="0" borderId="0" xfId="1" applyFont="1"/>
    <xf numFmtId="0" fontId="31" fillId="0" borderId="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27" fillId="0" borderId="14" xfId="0" applyFont="1" applyBorder="1"/>
    <xf numFmtId="0" fontId="27" fillId="0" borderId="9" xfId="0" applyFont="1" applyBorder="1"/>
    <xf numFmtId="4" fontId="27" fillId="0" borderId="9" xfId="0" applyNumberFormat="1" applyFont="1" applyBorder="1"/>
    <xf numFmtId="0" fontId="27" fillId="0" borderId="15" xfId="0" applyFont="1" applyBorder="1"/>
    <xf numFmtId="4" fontId="27" fillId="0" borderId="0" xfId="0" applyNumberFormat="1" applyFont="1"/>
    <xf numFmtId="0" fontId="35" fillId="12" borderId="2" xfId="3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left" vertical="center"/>
    </xf>
    <xf numFmtId="0" fontId="34" fillId="0" borderId="6" xfId="0" applyFont="1" applyFill="1" applyBorder="1" applyAlignment="1">
      <alignment horizontal="left" vertical="center"/>
    </xf>
    <xf numFmtId="0" fontId="34" fillId="0" borderId="4" xfId="0" applyFont="1" applyFill="1" applyBorder="1" applyAlignment="1">
      <alignment horizontal="left" vertical="center"/>
    </xf>
    <xf numFmtId="0" fontId="27" fillId="0" borderId="3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7" fillId="0" borderId="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 wrapText="1"/>
    </xf>
    <xf numFmtId="4" fontId="34" fillId="0" borderId="4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left" vertical="center"/>
    </xf>
    <xf numFmtId="0" fontId="43" fillId="13" borderId="5" xfId="0" applyFont="1" applyFill="1" applyBorder="1" applyAlignment="1">
      <alignment horizontal="left" vertical="center" wrapText="1"/>
    </xf>
    <xf numFmtId="0" fontId="43" fillId="13" borderId="1" xfId="0" applyFont="1" applyFill="1" applyBorder="1" applyAlignment="1">
      <alignment horizontal="left" vertical="center" wrapText="1"/>
    </xf>
    <xf numFmtId="0" fontId="43" fillId="13" borderId="6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46" fillId="13" borderId="5" xfId="0" applyFont="1" applyFill="1" applyBorder="1" applyAlignment="1">
      <alignment horizontal="left" vertical="center" wrapText="1"/>
    </xf>
    <xf numFmtId="0" fontId="46" fillId="13" borderId="1" xfId="0" applyFont="1" applyFill="1" applyBorder="1" applyAlignment="1">
      <alignment horizontal="left" vertical="center" wrapText="1"/>
    </xf>
    <xf numFmtId="0" fontId="46" fillId="13" borderId="6" xfId="0" applyFont="1" applyFill="1" applyBorder="1" applyAlignment="1">
      <alignment horizontal="left" vertical="center" wrapText="1"/>
    </xf>
    <xf numFmtId="14" fontId="32" fillId="0" borderId="1" xfId="0" applyNumberFormat="1" applyFont="1" applyFill="1" applyBorder="1" applyAlignment="1">
      <alignment horizontal="center" vertical="center"/>
    </xf>
    <xf numFmtId="14" fontId="32" fillId="0" borderId="6" xfId="0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6" xfId="0" applyFont="1" applyFill="1" applyBorder="1" applyAlignment="1">
      <alignment horizontal="left" vertical="center"/>
    </xf>
    <xf numFmtId="0" fontId="38" fillId="0" borderId="5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2" fontId="38" fillId="0" borderId="1" xfId="0" applyNumberFormat="1" applyFont="1" applyFill="1" applyBorder="1" applyAlignment="1">
      <alignment horizontal="center" vertical="center"/>
    </xf>
    <xf numFmtId="2" fontId="38" fillId="0" borderId="6" xfId="0" applyNumberFormat="1" applyFont="1" applyFill="1" applyBorder="1" applyAlignment="1">
      <alignment horizontal="center" vertical="center"/>
    </xf>
    <xf numFmtId="0" fontId="30" fillId="0" borderId="5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1" fillId="12" borderId="4" xfId="3" applyFont="1" applyFill="1" applyBorder="1" applyAlignment="1">
      <alignment horizontal="center" vertical="center" wrapText="1"/>
    </xf>
    <xf numFmtId="0" fontId="35" fillId="12" borderId="4" xfId="3" applyFont="1" applyFill="1" applyBorder="1" applyAlignment="1">
      <alignment vertical="center" wrapText="1"/>
    </xf>
    <xf numFmtId="0" fontId="31" fillId="12" borderId="13" xfId="3" applyFont="1" applyFill="1" applyBorder="1" applyAlignment="1">
      <alignment horizontal="center" vertical="center" wrapText="1"/>
    </xf>
    <xf numFmtId="0" fontId="31" fillId="12" borderId="21" xfId="3" applyFont="1" applyFill="1" applyBorder="1" applyAlignment="1">
      <alignment horizontal="center" vertical="center" wrapText="1"/>
    </xf>
    <xf numFmtId="0" fontId="31" fillId="12" borderId="12" xfId="3" applyFont="1" applyFill="1" applyBorder="1" applyAlignment="1">
      <alignment horizontal="center" vertical="center" wrapText="1"/>
    </xf>
    <xf numFmtId="0" fontId="31" fillId="12" borderId="3" xfId="3" applyFont="1" applyFill="1" applyBorder="1" applyAlignment="1">
      <alignment horizontal="center" vertical="center" wrapText="1"/>
    </xf>
    <xf numFmtId="0" fontId="31" fillId="12" borderId="8" xfId="3" applyFont="1" applyFill="1" applyBorder="1" applyAlignment="1">
      <alignment horizontal="center" vertical="center" wrapText="1"/>
    </xf>
    <xf numFmtId="0" fontId="31" fillId="12" borderId="2" xfId="3" applyFont="1" applyFill="1" applyBorder="1" applyAlignment="1">
      <alignment horizontal="center" vertical="center" wrapText="1"/>
    </xf>
    <xf numFmtId="0" fontId="31" fillId="12" borderId="14" xfId="3" applyFont="1" applyFill="1" applyBorder="1" applyAlignment="1">
      <alignment horizontal="center" vertical="center" wrapText="1"/>
    </xf>
    <xf numFmtId="0" fontId="31" fillId="12" borderId="9" xfId="3" applyFont="1" applyFill="1" applyBorder="1" applyAlignment="1">
      <alignment horizontal="center" vertical="center" wrapText="1"/>
    </xf>
    <xf numFmtId="0" fontId="31" fillId="12" borderId="15" xfId="3" applyFont="1" applyFill="1" applyBorder="1" applyAlignment="1">
      <alignment horizontal="center" vertical="center" wrapText="1"/>
    </xf>
    <xf numFmtId="173" fontId="35" fillId="12" borderId="13" xfId="3" applyNumberFormat="1" applyFont="1" applyFill="1" applyBorder="1" applyAlignment="1">
      <alignment horizontal="center" vertical="center" wrapText="1"/>
    </xf>
    <xf numFmtId="0" fontId="35" fillId="12" borderId="21" xfId="3" applyFont="1" applyFill="1" applyBorder="1" applyAlignment="1">
      <alignment horizontal="center" vertical="center" wrapText="1"/>
    </xf>
    <xf numFmtId="0" fontId="35" fillId="12" borderId="12" xfId="3" applyFont="1" applyFill="1" applyBorder="1" applyAlignment="1">
      <alignment horizontal="center" vertical="center" wrapText="1"/>
    </xf>
    <xf numFmtId="0" fontId="35" fillId="12" borderId="13" xfId="3" applyFont="1" applyFill="1" applyBorder="1" applyAlignment="1">
      <alignment horizontal="left" vertical="center" wrapText="1"/>
    </xf>
    <xf numFmtId="0" fontId="35" fillId="12" borderId="12" xfId="3" applyFont="1" applyFill="1" applyBorder="1" applyAlignment="1">
      <alignment horizontal="left" vertical="center" wrapText="1"/>
    </xf>
    <xf numFmtId="0" fontId="37" fillId="12" borderId="5" xfId="3" applyFont="1" applyFill="1" applyBorder="1" applyAlignment="1">
      <alignment horizontal="center" vertical="center"/>
    </xf>
    <xf numFmtId="0" fontId="37" fillId="12" borderId="1" xfId="3" applyFont="1" applyFill="1" applyBorder="1" applyAlignment="1">
      <alignment horizontal="center" vertical="center"/>
    </xf>
    <xf numFmtId="0" fontId="37" fillId="12" borderId="6" xfId="3" applyFont="1" applyFill="1" applyBorder="1" applyAlignment="1">
      <alignment horizontal="center" vertical="center"/>
    </xf>
    <xf numFmtId="0" fontId="31" fillId="12" borderId="4" xfId="3" applyFont="1" applyFill="1" applyBorder="1" applyAlignment="1">
      <alignment horizontal="left" vertical="center"/>
    </xf>
    <xf numFmtId="0" fontId="33" fillId="12" borderId="5" xfId="3" applyFont="1" applyFill="1" applyBorder="1" applyAlignment="1">
      <alignment horizontal="left" vertical="center" wrapText="1"/>
    </xf>
    <xf numFmtId="0" fontId="33" fillId="12" borderId="6" xfId="3" applyFont="1" applyFill="1" applyBorder="1" applyAlignment="1">
      <alignment horizontal="left" vertical="center" wrapText="1"/>
    </xf>
  </cellXfs>
  <cellStyles count="65">
    <cellStyle name="60% - Accent1" xfId="8"/>
    <cellStyle name="Accent1" xfId="9"/>
    <cellStyle name="Check Cell" xfId="10"/>
    <cellStyle name="Data" xfId="11"/>
    <cellStyle name="Euro" xfId="12"/>
    <cellStyle name="Excel Built-in Normal" xfId="13"/>
    <cellStyle name="Excel Built-in Normal 1" xfId="14"/>
    <cellStyle name="Excel_BuiltIn_Comma" xfId="15"/>
    <cellStyle name="Fixo" xfId="16"/>
    <cellStyle name="Good" xfId="17"/>
    <cellStyle name="HEADER" xfId="18"/>
    <cellStyle name="Input" xfId="19"/>
    <cellStyle name="Linked Cell" xfId="20"/>
    <cellStyle name="Milliers [0]_after_discount" xfId="21"/>
    <cellStyle name="Milliers_after_discount" xfId="22"/>
    <cellStyle name="Model" xfId="23"/>
    <cellStyle name="Moeda" xfId="64" builtinId="4"/>
    <cellStyle name="Moeda 2" xfId="24"/>
    <cellStyle name="Moeda 3" xfId="25"/>
    <cellStyle name="Monétaire [0]_after_discount" xfId="26"/>
    <cellStyle name="Monétaire_after_discount" xfId="27"/>
    <cellStyle name="Neutral" xfId="28"/>
    <cellStyle name="Normal" xfId="0" builtinId="0"/>
    <cellStyle name="Normal 2" xfId="3"/>
    <cellStyle name="Normal 2 2" xfId="29"/>
    <cellStyle name="Normal 2 2 2" xfId="62"/>
    <cellStyle name="Normal 2 3" xfId="61"/>
    <cellStyle name="Normal 3" xfId="30"/>
    <cellStyle name="Normal 4" xfId="31"/>
    <cellStyle name="Note" xfId="32"/>
    <cellStyle name="Œ…‹æØ‚è [0.00]_COST_SUM" xfId="33"/>
    <cellStyle name="Œ…‹æØ‚è_COST_SUM" xfId="34"/>
    <cellStyle name="Percentual" xfId="35"/>
    <cellStyle name="Ponto" xfId="36"/>
    <cellStyle name="Porcentagem" xfId="1" builtinId="5"/>
    <cellStyle name="Porcentagem 2" xfId="37"/>
    <cellStyle name="Porcentagem 2 2" xfId="5"/>
    <cellStyle name="Porcentagem 3" xfId="38"/>
    <cellStyle name="Porcentagem 3 2" xfId="39"/>
    <cellStyle name="Porcentagem 4" xfId="40"/>
    <cellStyle name="Porcentagem 5" xfId="41"/>
    <cellStyle name="Separador de m" xfId="42"/>
    <cellStyle name="Separador de milhares 2" xfId="4"/>
    <cellStyle name="Separador de milhares 2 2" xfId="7"/>
    <cellStyle name="Separador de milhares 3" xfId="6"/>
    <cellStyle name="Separador de milhares 3 2" xfId="43"/>
    <cellStyle name="Separador de milhares 4" xfId="44"/>
    <cellStyle name="Separador de milhares 5" xfId="45"/>
    <cellStyle name="Separador de milhares 6" xfId="46"/>
    <cellStyle name="Separador de milhares 6 2" xfId="47"/>
    <cellStyle name="Separador de milhares 7" xfId="48"/>
    <cellStyle name="subhead" xfId="49"/>
    <cellStyle name="SUBTIT" xfId="50"/>
    <cellStyle name="SUBTIT 2" xfId="51"/>
    <cellStyle name="Título 1 1" xfId="52"/>
    <cellStyle name="Titulo1" xfId="53"/>
    <cellStyle name="Titulo2" xfId="54"/>
    <cellStyle name="Vírgula" xfId="2" builtinId="3"/>
    <cellStyle name="Vírgula 2" xfId="55"/>
    <cellStyle name="Vírgula 2 2" xfId="56"/>
    <cellStyle name="Vírgula 3" xfId="57"/>
    <cellStyle name="Vírgula 4" xfId="58"/>
    <cellStyle name="Vírgula 5" xfId="59"/>
    <cellStyle name="Vírgula 6" xfId="63"/>
    <cellStyle name="Warning Text" xfId="6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95250</xdr:rowOff>
    </xdr:from>
    <xdr:to>
      <xdr:col>2</xdr:col>
      <xdr:colOff>3867150</xdr:colOff>
      <xdr:row>0</xdr:row>
      <xdr:rowOff>790575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95250"/>
          <a:ext cx="4124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Secretaria de Estado de Infraestrutura e Mobilidade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Subsecretaria de Infraestrutura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Superintendência de Obras Públicas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Diretoria de Engenharia e Qualidade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0</xdr:row>
          <xdr:rowOff>152400</xdr:rowOff>
        </xdr:from>
        <xdr:to>
          <xdr:col>1</xdr:col>
          <xdr:colOff>533400</xdr:colOff>
          <xdr:row>0</xdr:row>
          <xdr:rowOff>723900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76200</xdr:rowOff>
    </xdr:from>
    <xdr:to>
      <xdr:col>2</xdr:col>
      <xdr:colOff>3838575</xdr:colOff>
      <xdr:row>0</xdr:row>
      <xdr:rowOff>771525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76200"/>
          <a:ext cx="41243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Secretaria de Estado de Infraestrutura e Mobilidade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Subsecretaria de Infraestrutura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Superintendência de Obras Públicas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Diretoria de Engenharia e Qualidade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133350</xdr:rowOff>
        </xdr:from>
        <xdr:to>
          <xdr:col>1</xdr:col>
          <xdr:colOff>504825</xdr:colOff>
          <xdr:row>0</xdr:row>
          <xdr:rowOff>704850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101974</xdr:rowOff>
    </xdr:from>
    <xdr:to>
      <xdr:col>2</xdr:col>
      <xdr:colOff>171450</xdr:colOff>
      <xdr:row>0</xdr:row>
      <xdr:rowOff>797299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812426" y="101974"/>
          <a:ext cx="4121524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050" b="1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Secretaria de Estado de Infraestrutura e Mobilidade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Subsecretaria de Infraestrutura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Superintendência de Obras Públicas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 Nova" panose="020B0504020202020204" pitchFamily="34" charset="0"/>
              <a:cs typeface="Arial"/>
            </a:rPr>
            <a:t>Diretoria de Engenharia e Qualidade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161925</xdr:rowOff>
        </xdr:from>
        <xdr:to>
          <xdr:col>1</xdr:col>
          <xdr:colOff>104775</xdr:colOff>
          <xdr:row>0</xdr:row>
          <xdr:rowOff>733425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0"/>
  <sheetViews>
    <sheetView showGridLines="0" showZeros="0" tabSelected="1" view="pageBreakPreview" zoomScaleSheetLayoutView="93" workbookViewId="0">
      <selection activeCell="K7" sqref="K7"/>
    </sheetView>
  </sheetViews>
  <sheetFormatPr defaultColWidth="9.140625" defaultRowHeight="12.75"/>
  <cols>
    <col min="1" max="1" width="5.7109375" style="1" customWidth="1"/>
    <col min="2" max="2" width="11.7109375" style="1" customWidth="1"/>
    <col min="3" max="3" width="60.7109375" style="1" customWidth="1"/>
    <col min="4" max="4" width="10.140625" style="1" customWidth="1"/>
    <col min="5" max="5" width="11.7109375" style="1" customWidth="1"/>
    <col min="6" max="6" width="40.7109375" style="2" customWidth="1"/>
    <col min="7" max="16384" width="9.140625" style="1"/>
  </cols>
  <sheetData>
    <row r="1" spans="1:6" ht="65.099999999999994" customHeight="1">
      <c r="A1" s="151"/>
      <c r="B1" s="152"/>
      <c r="C1" s="73"/>
      <c r="D1" s="73"/>
      <c r="E1" s="73"/>
      <c r="F1" s="74"/>
    </row>
    <row r="2" spans="1:6" s="38" customFormat="1" ht="20.100000000000001" customHeight="1">
      <c r="A2" s="153" t="s">
        <v>39</v>
      </c>
      <c r="B2" s="154"/>
      <c r="C2" s="154"/>
      <c r="D2" s="154"/>
      <c r="E2" s="154"/>
      <c r="F2" s="155"/>
    </row>
    <row r="3" spans="1:6" s="51" customFormat="1" ht="20.100000000000001" customHeight="1">
      <c r="A3" s="156" t="s">
        <v>62</v>
      </c>
      <c r="B3" s="157"/>
      <c r="C3" s="157"/>
      <c r="D3" s="157"/>
      <c r="E3" s="58"/>
      <c r="F3" s="60"/>
    </row>
    <row r="4" spans="1:6" s="51" customFormat="1" ht="20.100000000000001" customHeight="1">
      <c r="A4" s="147" t="s">
        <v>64</v>
      </c>
      <c r="B4" s="148"/>
      <c r="C4" s="148"/>
      <c r="D4" s="149"/>
      <c r="E4" s="59" t="s">
        <v>63</v>
      </c>
      <c r="F4" s="121" t="s">
        <v>54</v>
      </c>
    </row>
    <row r="5" spans="1:6" s="51" customFormat="1" ht="20.100000000000001" customHeight="1">
      <c r="A5" s="150" t="s">
        <v>65</v>
      </c>
      <c r="B5" s="150"/>
      <c r="C5" s="150"/>
      <c r="D5" s="150"/>
      <c r="E5" s="57" t="s">
        <v>32</v>
      </c>
      <c r="F5" s="61">
        <f ca="1">TODAY()</f>
        <v>44537</v>
      </c>
    </row>
    <row r="6" spans="1:6" ht="3.75" customHeight="1">
      <c r="A6" s="162"/>
      <c r="B6" s="162"/>
      <c r="C6" s="162"/>
      <c r="D6" s="162"/>
      <c r="E6" s="162"/>
      <c r="F6" s="162"/>
    </row>
    <row r="7" spans="1:6" s="25" customFormat="1" ht="35.1" customHeight="1">
      <c r="A7" s="52" t="s">
        <v>0</v>
      </c>
      <c r="B7" s="52" t="s">
        <v>43</v>
      </c>
      <c r="C7" s="52" t="s">
        <v>44</v>
      </c>
      <c r="D7" s="52" t="s">
        <v>2</v>
      </c>
      <c r="E7" s="52" t="s">
        <v>1</v>
      </c>
      <c r="F7" s="36" t="s">
        <v>80</v>
      </c>
    </row>
    <row r="8" spans="1:6" s="25" customFormat="1" ht="20.100000000000001" customHeight="1">
      <c r="A8" s="22" t="s">
        <v>34</v>
      </c>
      <c r="B8" s="26"/>
      <c r="C8" s="125" t="s">
        <v>19</v>
      </c>
      <c r="D8" s="27"/>
      <c r="E8" s="28"/>
      <c r="F8" s="62"/>
    </row>
    <row r="9" spans="1:6" s="25" customFormat="1" ht="60" customHeight="1">
      <c r="A9" s="35" t="s">
        <v>8</v>
      </c>
      <c r="B9" s="120" t="s">
        <v>15</v>
      </c>
      <c r="C9" s="118" t="s">
        <v>74</v>
      </c>
      <c r="D9" s="119" t="s">
        <v>14</v>
      </c>
      <c r="E9" s="70">
        <v>1</v>
      </c>
      <c r="F9" s="71" t="s">
        <v>81</v>
      </c>
    </row>
    <row r="10" spans="1:6" s="25" customFormat="1" ht="5.0999999999999996" customHeight="1">
      <c r="A10" s="163"/>
      <c r="B10" s="163"/>
      <c r="C10" s="163"/>
      <c r="D10" s="163"/>
      <c r="E10" s="163"/>
      <c r="F10" s="163"/>
    </row>
    <row r="11" spans="1:6" s="25" customFormat="1" ht="20.100000000000001" customHeight="1">
      <c r="A11" s="22" t="s">
        <v>35</v>
      </c>
      <c r="B11" s="23"/>
      <c r="C11" s="125" t="s">
        <v>66</v>
      </c>
      <c r="D11" s="23"/>
      <c r="E11" s="24"/>
      <c r="F11" s="63"/>
    </row>
    <row r="12" spans="1:6" s="25" customFormat="1" ht="45" customHeight="1">
      <c r="A12" s="35" t="s">
        <v>9</v>
      </c>
      <c r="B12" s="120" t="s">
        <v>78</v>
      </c>
      <c r="C12" s="118" t="s">
        <v>79</v>
      </c>
      <c r="D12" s="119" t="s">
        <v>12</v>
      </c>
      <c r="E12" s="70">
        <v>420</v>
      </c>
      <c r="F12" s="69" t="s">
        <v>86</v>
      </c>
    </row>
    <row r="13" spans="1:6" s="25" customFormat="1" ht="60" customHeight="1">
      <c r="A13" s="35" t="s">
        <v>10</v>
      </c>
      <c r="B13" s="115" t="s">
        <v>76</v>
      </c>
      <c r="C13" s="118" t="s">
        <v>77</v>
      </c>
      <c r="D13" s="119" t="s">
        <v>12</v>
      </c>
      <c r="E13" s="70">
        <v>420</v>
      </c>
      <c r="F13" s="69" t="s">
        <v>86</v>
      </c>
    </row>
    <row r="14" spans="1:6" s="25" customFormat="1" ht="39.950000000000003" customHeight="1">
      <c r="A14" s="35" t="s">
        <v>11</v>
      </c>
      <c r="B14" s="115" t="s">
        <v>40</v>
      </c>
      <c r="C14" s="118" t="s">
        <v>41</v>
      </c>
      <c r="D14" s="119" t="s">
        <v>7</v>
      </c>
      <c r="E14" s="70">
        <v>2100</v>
      </c>
      <c r="F14" s="69" t="s">
        <v>86</v>
      </c>
    </row>
    <row r="15" spans="1:6" s="25" customFormat="1" ht="5.0999999999999996" customHeight="1">
      <c r="A15" s="29"/>
      <c r="B15" s="30"/>
      <c r="C15" s="31"/>
      <c r="D15" s="32"/>
      <c r="E15" s="33"/>
      <c r="F15" s="64"/>
    </row>
    <row r="16" spans="1:6" s="25" customFormat="1" ht="20.100000000000001" customHeight="1">
      <c r="A16" s="22" t="s">
        <v>36</v>
      </c>
      <c r="B16" s="23"/>
      <c r="C16" s="125" t="s">
        <v>31</v>
      </c>
      <c r="D16" s="23"/>
      <c r="E16" s="24"/>
      <c r="F16" s="63"/>
    </row>
    <row r="17" spans="1:6" s="25" customFormat="1" ht="60" customHeight="1">
      <c r="A17" s="35" t="s">
        <v>9</v>
      </c>
      <c r="B17" s="115" t="s">
        <v>61</v>
      </c>
      <c r="C17" s="118" t="s">
        <v>72</v>
      </c>
      <c r="D17" s="119" t="s">
        <v>13</v>
      </c>
      <c r="E17" s="70">
        <v>600</v>
      </c>
      <c r="F17" s="69" t="s">
        <v>86</v>
      </c>
    </row>
    <row r="18" spans="1:6" s="25" customFormat="1" ht="60" customHeight="1">
      <c r="A18" s="35" t="s">
        <v>10</v>
      </c>
      <c r="B18" s="115" t="s">
        <v>18</v>
      </c>
      <c r="C18" s="118" t="s">
        <v>73</v>
      </c>
      <c r="D18" s="119" t="s">
        <v>13</v>
      </c>
      <c r="E18" s="70">
        <v>600</v>
      </c>
      <c r="F18" s="69" t="s">
        <v>86</v>
      </c>
    </row>
    <row r="19" spans="1:6" s="25" customFormat="1" ht="5.0999999999999996" customHeight="1">
      <c r="A19" s="29"/>
      <c r="B19" s="30"/>
      <c r="C19" s="31"/>
      <c r="D19" s="32"/>
      <c r="E19" s="33"/>
      <c r="F19" s="64"/>
    </row>
    <row r="20" spans="1:6" s="25" customFormat="1" ht="20.100000000000001" customHeight="1">
      <c r="A20" s="22" t="s">
        <v>37</v>
      </c>
      <c r="B20" s="23"/>
      <c r="C20" s="125" t="s">
        <v>46</v>
      </c>
      <c r="D20" s="23"/>
      <c r="E20" s="24"/>
      <c r="F20" s="63"/>
    </row>
    <row r="21" spans="1:6" s="25" customFormat="1" ht="45" customHeight="1">
      <c r="A21" s="34" t="s">
        <v>57</v>
      </c>
      <c r="B21" s="115" t="s">
        <v>16</v>
      </c>
      <c r="C21" s="116" t="s">
        <v>17</v>
      </c>
      <c r="D21" s="117" t="s">
        <v>7</v>
      </c>
      <c r="E21" s="70">
        <v>1800</v>
      </c>
      <c r="F21" s="69" t="s">
        <v>86</v>
      </c>
    </row>
    <row r="22" spans="1:6" s="25" customFormat="1" ht="60" customHeight="1">
      <c r="A22" s="34" t="s">
        <v>58</v>
      </c>
      <c r="B22" s="115" t="s">
        <v>70</v>
      </c>
      <c r="C22" s="116" t="s">
        <v>71</v>
      </c>
      <c r="D22" s="117" t="s">
        <v>13</v>
      </c>
      <c r="E22" s="70">
        <v>30</v>
      </c>
      <c r="F22" s="69" t="s">
        <v>86</v>
      </c>
    </row>
    <row r="23" spans="1:6" s="25" customFormat="1" ht="5.0999999999999996" customHeight="1">
      <c r="A23" s="29"/>
      <c r="B23" s="30"/>
      <c r="C23" s="31"/>
      <c r="D23" s="32"/>
      <c r="E23" s="33"/>
      <c r="F23" s="64"/>
    </row>
    <row r="24" spans="1:6" s="25" customFormat="1" ht="20.100000000000001" customHeight="1">
      <c r="A24" s="22" t="s">
        <v>56</v>
      </c>
      <c r="B24" s="23"/>
      <c r="C24" s="125" t="s">
        <v>38</v>
      </c>
      <c r="D24" s="23"/>
      <c r="E24" s="24"/>
      <c r="F24" s="63"/>
    </row>
    <row r="25" spans="1:6" s="25" customFormat="1" ht="39.950000000000003" customHeight="1">
      <c r="A25" s="34" t="s">
        <v>57</v>
      </c>
      <c r="B25" s="115" t="s">
        <v>55</v>
      </c>
      <c r="C25" s="116" t="s">
        <v>67</v>
      </c>
      <c r="D25" s="117" t="s">
        <v>7</v>
      </c>
      <c r="E25" s="70">
        <v>450</v>
      </c>
      <c r="F25" s="69" t="s">
        <v>86</v>
      </c>
    </row>
    <row r="26" spans="1:6" s="25" customFormat="1" ht="39.950000000000003" customHeight="1">
      <c r="A26" s="34" t="s">
        <v>58</v>
      </c>
      <c r="B26" s="115" t="s">
        <v>68</v>
      </c>
      <c r="C26" s="116" t="s">
        <v>69</v>
      </c>
      <c r="D26" s="117" t="s">
        <v>14</v>
      </c>
      <c r="E26" s="70">
        <v>20</v>
      </c>
      <c r="F26" s="69" t="s">
        <v>86</v>
      </c>
    </row>
    <row r="27" spans="1:6" s="25" customFormat="1" ht="9.9499999999999993" customHeight="1">
      <c r="A27" s="164"/>
      <c r="B27" s="164"/>
      <c r="C27" s="164"/>
      <c r="D27" s="164"/>
      <c r="E27" s="164"/>
      <c r="F27" s="164"/>
    </row>
    <row r="28" spans="1:6" ht="14.25" customHeight="1">
      <c r="A28" s="3"/>
      <c r="B28" s="4"/>
      <c r="C28" s="4"/>
      <c r="D28" s="4"/>
      <c r="E28" s="4"/>
      <c r="F28" s="6"/>
    </row>
    <row r="29" spans="1:6" ht="11.25" customHeight="1">
      <c r="A29" s="7"/>
      <c r="B29" s="8"/>
      <c r="C29" s="8"/>
      <c r="D29" s="8"/>
      <c r="E29" s="8"/>
      <c r="F29" s="65"/>
    </row>
    <row r="30" spans="1:6" ht="11.25" customHeight="1">
      <c r="A30" s="7"/>
      <c r="B30" s="55"/>
      <c r="C30" s="18"/>
      <c r="D30" s="20"/>
      <c r="E30" s="8"/>
      <c r="F30" s="10"/>
    </row>
    <row r="31" spans="1:6" s="21" customFormat="1" ht="12">
      <c r="A31" s="39"/>
      <c r="B31" s="56"/>
      <c r="C31" s="40" t="s">
        <v>47</v>
      </c>
      <c r="D31" s="41"/>
      <c r="E31" s="160"/>
      <c r="F31" s="161"/>
    </row>
    <row r="32" spans="1:6" s="21" customFormat="1" ht="12">
      <c r="A32" s="43"/>
      <c r="B32" s="56"/>
      <c r="C32" s="47" t="s">
        <v>48</v>
      </c>
      <c r="D32" s="48"/>
      <c r="E32" s="47"/>
      <c r="F32" s="66"/>
    </row>
    <row r="33" spans="1:6">
      <c r="A33" s="12"/>
      <c r="B33" s="55"/>
      <c r="C33" s="47" t="s">
        <v>88</v>
      </c>
      <c r="D33" s="19"/>
      <c r="E33" s="13"/>
      <c r="F33" s="67"/>
    </row>
    <row r="34" spans="1:6">
      <c r="A34" s="12"/>
      <c r="B34" s="55"/>
      <c r="C34" s="13"/>
      <c r="D34" s="13"/>
      <c r="E34" s="13"/>
      <c r="F34" s="67"/>
    </row>
    <row r="35" spans="1:6">
      <c r="A35" s="12"/>
      <c r="B35" s="55"/>
      <c r="C35" s="13"/>
      <c r="D35" s="13"/>
      <c r="E35" s="13"/>
      <c r="F35" s="67"/>
    </row>
    <row r="36" spans="1:6" ht="11.25" customHeight="1">
      <c r="A36" s="7"/>
      <c r="B36" s="55"/>
      <c r="C36" s="18"/>
      <c r="D36" s="8"/>
      <c r="E36" s="158"/>
      <c r="F36" s="159"/>
    </row>
    <row r="37" spans="1:6" s="21" customFormat="1" ht="12">
      <c r="A37" s="39"/>
      <c r="B37" s="56"/>
      <c r="C37" s="40" t="s">
        <v>49</v>
      </c>
      <c r="D37" s="41"/>
      <c r="E37" s="160"/>
      <c r="F37" s="161"/>
    </row>
    <row r="38" spans="1:6" s="21" customFormat="1" ht="12" customHeight="1">
      <c r="A38" s="43"/>
      <c r="B38" s="56"/>
      <c r="C38" s="47" t="s">
        <v>50</v>
      </c>
      <c r="D38" s="48"/>
      <c r="E38" s="44"/>
      <c r="F38" s="66"/>
    </row>
    <row r="39" spans="1:6" s="21" customFormat="1" ht="12" customHeight="1">
      <c r="A39" s="43"/>
      <c r="B39" s="56"/>
      <c r="C39" s="47"/>
      <c r="D39" s="48"/>
      <c r="E39" s="44"/>
      <c r="F39" s="66"/>
    </row>
    <row r="40" spans="1:6">
      <c r="A40" s="16"/>
      <c r="B40" s="17"/>
      <c r="C40" s="17"/>
      <c r="D40" s="17"/>
      <c r="E40" s="17"/>
      <c r="F40" s="68"/>
    </row>
  </sheetData>
  <customSheetViews>
    <customSheetView guid="{46B44D95-2370-4419-BD85-88291A251F92}" showPageBreaks="1" showGridLines="0" zeroValues="0" printArea="1" view="pageBreakPreview" topLeftCell="A17">
      <selection activeCell="F18" sqref="F18"/>
      <pageMargins left="0.47244094488188981" right="0.19685039370078741" top="0.59055118110236227" bottom="0.6692913385826772" header="0" footer="0"/>
      <printOptions horizontalCentered="1"/>
      <pageSetup paperSize="9" scale="41" fitToHeight="2" orientation="landscape" horizontalDpi="4294967295" r:id="rId1"/>
      <headerFooter alignWithMargins="0"/>
    </customSheetView>
  </customSheetViews>
  <mergeCells count="11">
    <mergeCell ref="E36:F36"/>
    <mergeCell ref="E37:F37"/>
    <mergeCell ref="A6:F6"/>
    <mergeCell ref="A10:F10"/>
    <mergeCell ref="A27:F27"/>
    <mergeCell ref="E31:F31"/>
    <mergeCell ref="A4:D4"/>
    <mergeCell ref="A5:D5"/>
    <mergeCell ref="A1:B1"/>
    <mergeCell ref="A2:F2"/>
    <mergeCell ref="A3:D3"/>
  </mergeCells>
  <printOptions horizontalCentered="1"/>
  <pageMargins left="0.47244094488188981" right="0.19685039370078741" top="0.59055118110236227" bottom="0.6692913385826772" header="0" footer="0"/>
  <pageSetup paperSize="9" scale="41" fitToHeight="2" orientation="landscape" horizontalDpi="4294967295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12290" r:id="rId5">
          <objectPr defaultSize="0" autoPict="0" r:id="rId6">
            <anchor moveWithCells="1">
              <from>
                <xdr:col>0</xdr:col>
                <xdr:colOff>133350</xdr:colOff>
                <xdr:row>0</xdr:row>
                <xdr:rowOff>152400</xdr:rowOff>
              </from>
              <to>
                <xdr:col>1</xdr:col>
                <xdr:colOff>533400</xdr:colOff>
                <xdr:row>0</xdr:row>
                <xdr:rowOff>723900</xdr:rowOff>
              </to>
            </anchor>
          </objectPr>
        </oleObject>
      </mc:Choice>
      <mc:Fallback>
        <oleObject progId="Word.Picture.8" shapeId="1229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showGridLines="0" showZeros="0" view="pageBreakPreview" zoomScaleNormal="100" zoomScaleSheetLayoutView="100" workbookViewId="0">
      <selection activeCell="K10" sqref="K10"/>
    </sheetView>
  </sheetViews>
  <sheetFormatPr defaultColWidth="9.140625" defaultRowHeight="12.75"/>
  <cols>
    <col min="1" max="1" width="5.7109375" style="126" customWidth="1"/>
    <col min="2" max="2" width="11.7109375" style="126" customWidth="1"/>
    <col min="3" max="3" width="60.7109375" style="126" customWidth="1"/>
    <col min="4" max="4" width="10.140625" style="126" customWidth="1"/>
    <col min="5" max="5" width="11.7109375" style="126" customWidth="1"/>
    <col min="6" max="6" width="11.7109375" style="145" customWidth="1"/>
    <col min="7" max="8" width="11.7109375" style="126" customWidth="1"/>
    <col min="9" max="16384" width="9.140625" style="126"/>
  </cols>
  <sheetData>
    <row r="1" spans="1:9" ht="65.099999999999994" customHeight="1">
      <c r="A1" s="151"/>
      <c r="B1" s="152"/>
      <c r="C1" s="165"/>
      <c r="D1" s="165"/>
      <c r="E1" s="165"/>
      <c r="F1" s="165"/>
      <c r="G1" s="165"/>
      <c r="H1" s="166"/>
    </row>
    <row r="2" spans="1:9" s="134" customFormat="1" ht="20.100000000000001" customHeight="1">
      <c r="A2" s="153" t="s">
        <v>45</v>
      </c>
      <c r="B2" s="154"/>
      <c r="C2" s="154"/>
      <c r="D2" s="154"/>
      <c r="E2" s="154"/>
      <c r="F2" s="154"/>
      <c r="G2" s="154"/>
      <c r="H2" s="155"/>
    </row>
    <row r="3" spans="1:9" s="135" customFormat="1" ht="20.100000000000001" customHeight="1">
      <c r="A3" s="181" t="s">
        <v>90</v>
      </c>
      <c r="B3" s="182"/>
      <c r="C3" s="182"/>
      <c r="D3" s="183"/>
      <c r="E3" s="184" t="s">
        <v>63</v>
      </c>
      <c r="F3" s="185"/>
      <c r="G3" s="186" t="s">
        <v>54</v>
      </c>
      <c r="H3" s="187"/>
    </row>
    <row r="4" spans="1:9" s="135" customFormat="1" ht="20.100000000000001" customHeight="1">
      <c r="A4" s="178" t="s">
        <v>91</v>
      </c>
      <c r="B4" s="179"/>
      <c r="C4" s="179"/>
      <c r="D4" s="180"/>
      <c r="E4" s="184" t="s">
        <v>32</v>
      </c>
      <c r="F4" s="185"/>
      <c r="G4" s="176">
        <f ca="1">TODAY()</f>
        <v>44537</v>
      </c>
      <c r="H4" s="177"/>
    </row>
    <row r="5" spans="1:9" s="135" customFormat="1" ht="20.100000000000001" customHeight="1">
      <c r="A5" s="167" t="s">
        <v>92</v>
      </c>
      <c r="B5" s="167"/>
      <c r="C5" s="167"/>
      <c r="D5" s="167"/>
      <c r="E5" s="172" t="s">
        <v>6</v>
      </c>
      <c r="F5" s="172"/>
      <c r="G5" s="172"/>
      <c r="H5" s="172"/>
    </row>
    <row r="6" spans="1:9" s="135" customFormat="1" ht="24.95" customHeight="1">
      <c r="A6" s="168" t="s">
        <v>93</v>
      </c>
      <c r="B6" s="169"/>
      <c r="C6" s="169"/>
      <c r="D6" s="170"/>
      <c r="E6" s="52" t="s">
        <v>30</v>
      </c>
      <c r="F6" s="53" t="s">
        <v>3</v>
      </c>
      <c r="G6" s="52" t="s">
        <v>59</v>
      </c>
      <c r="H6" s="52" t="s">
        <v>4</v>
      </c>
    </row>
    <row r="7" spans="1:9" s="135" customFormat="1" ht="24.95" customHeight="1">
      <c r="A7" s="173" t="s">
        <v>82</v>
      </c>
      <c r="B7" s="174"/>
      <c r="C7" s="174"/>
      <c r="D7" s="175"/>
      <c r="E7" s="37" t="s">
        <v>42</v>
      </c>
      <c r="F7" s="54">
        <v>0.05</v>
      </c>
      <c r="G7" s="52" t="s">
        <v>53</v>
      </c>
      <c r="H7" s="72">
        <v>0.2959</v>
      </c>
    </row>
    <row r="8" spans="1:9" ht="3.75" customHeight="1">
      <c r="A8" s="162"/>
      <c r="B8" s="162"/>
      <c r="C8" s="162"/>
      <c r="D8" s="162"/>
      <c r="E8" s="162"/>
      <c r="F8" s="162"/>
      <c r="G8" s="162"/>
      <c r="H8" s="162"/>
    </row>
    <row r="9" spans="1:9" s="135" customFormat="1" ht="35.1" customHeight="1">
      <c r="A9" s="52" t="s">
        <v>0</v>
      </c>
      <c r="B9" s="52" t="s">
        <v>43</v>
      </c>
      <c r="C9" s="52" t="s">
        <v>44</v>
      </c>
      <c r="D9" s="52" t="s">
        <v>2</v>
      </c>
      <c r="E9" s="52" t="s">
        <v>1</v>
      </c>
      <c r="F9" s="36" t="s">
        <v>51</v>
      </c>
      <c r="G9" s="37" t="s">
        <v>52</v>
      </c>
      <c r="H9" s="37" t="s">
        <v>5</v>
      </c>
    </row>
    <row r="10" spans="1:9" s="135" customFormat="1" ht="20.100000000000001" customHeight="1">
      <c r="A10" s="22" t="str">
        <f>'Memória de Cálculo'!A8</f>
        <v>1.0</v>
      </c>
      <c r="B10" s="26"/>
      <c r="C10" s="125" t="str">
        <f>'Memória de Cálculo'!C8</f>
        <v>SERVIÇOS PRELIMINARES</v>
      </c>
      <c r="D10" s="27"/>
      <c r="E10" s="28"/>
      <c r="F10" s="28"/>
      <c r="G10" s="28">
        <f>ROUND(F10+(F10*$H$7),2)</f>
        <v>0</v>
      </c>
      <c r="H10" s="124">
        <f>SUM(H11:H11)</f>
        <v>1425</v>
      </c>
    </row>
    <row r="11" spans="1:9" s="135" customFormat="1" ht="60" customHeight="1">
      <c r="A11" s="35" t="str">
        <f>'Memória de Cálculo'!A9</f>
        <v>1.1</v>
      </c>
      <c r="B11" s="119" t="str">
        <f>'Memória de Cálculo'!B9</f>
        <v>ED-50152</v>
      </c>
      <c r="C11" s="118" t="str">
        <f>'Memória de Cálculo'!C9</f>
        <v>FORNECIMENTO E COLOCAÇÃO DE PLACA DE OBRA EM CHAPA GALVANIZADA (3,00 X 1,5 0 M) - EM CHAPA GALVANIZADA 0,26 AFIXADAS COM REBITES 540 E PARAFUSOS 3/8, EM ESTRUTURA METÁLICA VIGA U 2" ENRIJECIDA COM METALON 20 X 20, SUPORTE EM EUCALIPTO AUTOCLAVADO PINTADAS</v>
      </c>
      <c r="D11" s="119" t="str">
        <f>'Memória de Cálculo'!D9</f>
        <v>U</v>
      </c>
      <c r="E11" s="70">
        <f>'Memória de Cálculo'!E9</f>
        <v>1</v>
      </c>
      <c r="F11" s="122">
        <v>1099.6199999999999</v>
      </c>
      <c r="G11" s="122">
        <f>ROUND(F11+(F11*$H$7),2)</f>
        <v>1425</v>
      </c>
      <c r="H11" s="122">
        <f>ROUND((E11*G11),2)</f>
        <v>1425</v>
      </c>
    </row>
    <row r="12" spans="1:9" s="135" customFormat="1" ht="5.0999999999999996" customHeight="1">
      <c r="A12" s="163"/>
      <c r="B12" s="163"/>
      <c r="C12" s="163"/>
      <c r="D12" s="163"/>
      <c r="E12" s="163"/>
      <c r="F12" s="163"/>
      <c r="G12" s="163"/>
      <c r="H12" s="163"/>
    </row>
    <row r="13" spans="1:9" s="135" customFormat="1" ht="20.100000000000001" customHeight="1">
      <c r="A13" s="22" t="str">
        <f>'Memória de Cálculo'!A11</f>
        <v>2.0</v>
      </c>
      <c r="B13" s="23"/>
      <c r="C13" s="125" t="str">
        <f>'Memória de Cálculo'!C11</f>
        <v>SERVIÇOS DE TERRAPLENAGEM</v>
      </c>
      <c r="D13" s="23"/>
      <c r="E13" s="24"/>
      <c r="F13" s="24"/>
      <c r="G13" s="24">
        <f t="shared" ref="G13:G14" si="0">ROUND(F13+(F13*$H$7),2)</f>
        <v>0</v>
      </c>
      <c r="H13" s="124">
        <f>SUM(H14:H16)</f>
        <v>49165.200000000004</v>
      </c>
      <c r="I13" s="136"/>
    </row>
    <row r="14" spans="1:9" s="135" customFormat="1" ht="45" customHeight="1">
      <c r="A14" s="35" t="str">
        <f>'Memória de Cálculo'!A12</f>
        <v>2.1</v>
      </c>
      <c r="B14" s="120" t="s">
        <v>78</v>
      </c>
      <c r="C14" s="118" t="s">
        <v>79</v>
      </c>
      <c r="D14" s="119" t="s">
        <v>12</v>
      </c>
      <c r="E14" s="70">
        <f>'Memória de Cálculo'!E12</f>
        <v>420</v>
      </c>
      <c r="F14" s="122">
        <v>5.42</v>
      </c>
      <c r="G14" s="122">
        <f t="shared" si="0"/>
        <v>7.02</v>
      </c>
      <c r="H14" s="122">
        <f t="shared" ref="H14:H28" si="1">ROUND((E14*G14),2)</f>
        <v>2948.4</v>
      </c>
    </row>
    <row r="15" spans="1:9" s="135" customFormat="1" ht="60" customHeight="1">
      <c r="A15" s="35" t="s">
        <v>10</v>
      </c>
      <c r="B15" s="115" t="s">
        <v>76</v>
      </c>
      <c r="C15" s="118" t="s">
        <v>77</v>
      </c>
      <c r="D15" s="119" t="s">
        <v>12</v>
      </c>
      <c r="E15" s="70">
        <f>'Memória de Cálculo'!E13</f>
        <v>420</v>
      </c>
      <c r="F15" s="123">
        <v>80.63</v>
      </c>
      <c r="G15" s="122">
        <f>ROUND(F15+(F15*$H$7),2)</f>
        <v>104.49</v>
      </c>
      <c r="H15" s="122">
        <f>ROUND((E15*G15),2)</f>
        <v>43885.8</v>
      </c>
      <c r="I15" s="136"/>
    </row>
    <row r="16" spans="1:9" s="135" customFormat="1" ht="20.100000000000001" customHeight="1">
      <c r="A16" s="35" t="s">
        <v>11</v>
      </c>
      <c r="B16" s="115" t="s">
        <v>40</v>
      </c>
      <c r="C16" s="118" t="s">
        <v>41</v>
      </c>
      <c r="D16" s="119" t="s">
        <v>7</v>
      </c>
      <c r="E16" s="70">
        <f>'Memória de Cálculo'!E14</f>
        <v>2100</v>
      </c>
      <c r="F16" s="123">
        <v>0.86</v>
      </c>
      <c r="G16" s="122">
        <f>ROUND(F16+(F16*$H$7),2)</f>
        <v>1.1100000000000001</v>
      </c>
      <c r="H16" s="122">
        <f>ROUND((E16*G16),2)</f>
        <v>2331</v>
      </c>
      <c r="I16" s="136"/>
    </row>
    <row r="17" spans="1:10" s="135" customFormat="1" ht="5.0999999999999996" customHeight="1">
      <c r="A17" s="163"/>
      <c r="B17" s="163"/>
      <c r="C17" s="163"/>
      <c r="D17" s="163"/>
      <c r="E17" s="163"/>
      <c r="F17" s="163"/>
      <c r="G17" s="163"/>
      <c r="H17" s="163"/>
    </row>
    <row r="18" spans="1:10" s="135" customFormat="1" ht="20.100000000000001" customHeight="1">
      <c r="A18" s="22" t="s">
        <v>36</v>
      </c>
      <c r="B18" s="23"/>
      <c r="C18" s="125" t="s">
        <v>31</v>
      </c>
      <c r="D18" s="23"/>
      <c r="E18" s="24"/>
      <c r="F18" s="24"/>
      <c r="G18" s="24">
        <f t="shared" ref="G18:G20" si="2">ROUND(F18+(F18*$H$7),2)</f>
        <v>0</v>
      </c>
      <c r="H18" s="124">
        <f>SUM(H19:H20)</f>
        <v>52524</v>
      </c>
      <c r="I18" s="136"/>
    </row>
    <row r="19" spans="1:10" s="135" customFormat="1" ht="60" customHeight="1">
      <c r="A19" s="35" t="s">
        <v>9</v>
      </c>
      <c r="B19" s="115" t="s">
        <v>61</v>
      </c>
      <c r="C19" s="118" t="s">
        <v>72</v>
      </c>
      <c r="D19" s="119" t="s">
        <v>13</v>
      </c>
      <c r="E19" s="70">
        <f>'Memória de Cálculo'!E17</f>
        <v>600</v>
      </c>
      <c r="F19" s="123">
        <v>25.85</v>
      </c>
      <c r="G19" s="122">
        <f t="shared" si="2"/>
        <v>33.5</v>
      </c>
      <c r="H19" s="122">
        <f t="shared" ref="H19:H20" si="3">ROUND((E19*G19),2)</f>
        <v>20100</v>
      </c>
      <c r="I19" s="136"/>
    </row>
    <row r="20" spans="1:10" s="135" customFormat="1" ht="60" customHeight="1">
      <c r="A20" s="35" t="s">
        <v>10</v>
      </c>
      <c r="B20" s="115" t="s">
        <v>18</v>
      </c>
      <c r="C20" s="118" t="s">
        <v>73</v>
      </c>
      <c r="D20" s="119" t="s">
        <v>13</v>
      </c>
      <c r="E20" s="70">
        <f>'Memória de Cálculo'!E18</f>
        <v>600</v>
      </c>
      <c r="F20" s="123">
        <v>41.7</v>
      </c>
      <c r="G20" s="122">
        <f t="shared" si="2"/>
        <v>54.04</v>
      </c>
      <c r="H20" s="122">
        <f t="shared" si="3"/>
        <v>32424</v>
      </c>
      <c r="I20" s="136"/>
    </row>
    <row r="21" spans="1:10" s="135" customFormat="1" ht="5.0999999999999996" customHeight="1">
      <c r="A21" s="163"/>
      <c r="B21" s="163"/>
      <c r="C21" s="163"/>
      <c r="D21" s="163"/>
      <c r="E21" s="163"/>
      <c r="F21" s="163"/>
      <c r="G21" s="163"/>
      <c r="H21" s="163"/>
    </row>
    <row r="22" spans="1:10" s="135" customFormat="1" ht="20.100000000000001" customHeight="1">
      <c r="A22" s="22" t="s">
        <v>37</v>
      </c>
      <c r="B22" s="23"/>
      <c r="C22" s="125" t="s">
        <v>46</v>
      </c>
      <c r="D22" s="23"/>
      <c r="E22" s="24"/>
      <c r="F22" s="24"/>
      <c r="G22" s="24">
        <f t="shared" ref="G22:G24" si="4">ROUND(F22+(F22*$H$7),2)</f>
        <v>0</v>
      </c>
      <c r="H22" s="124">
        <f>SUM(H23:H24)</f>
        <v>162960.6</v>
      </c>
      <c r="I22" s="136"/>
    </row>
    <row r="23" spans="1:10" s="135" customFormat="1" ht="45" customHeight="1">
      <c r="A23" s="34" t="s">
        <v>57</v>
      </c>
      <c r="B23" s="115" t="s">
        <v>16</v>
      </c>
      <c r="C23" s="116" t="s">
        <v>17</v>
      </c>
      <c r="D23" s="117" t="s">
        <v>7</v>
      </c>
      <c r="E23" s="70">
        <f>'Memória de Cálculo'!E21</f>
        <v>1800</v>
      </c>
      <c r="F23" s="123">
        <v>69.39</v>
      </c>
      <c r="G23" s="122">
        <f t="shared" si="4"/>
        <v>89.92</v>
      </c>
      <c r="H23" s="122">
        <f t="shared" ref="H23:H24" si="5">ROUND((E23*G23),2)</f>
        <v>161856</v>
      </c>
    </row>
    <row r="24" spans="1:10" s="135" customFormat="1" ht="60" customHeight="1">
      <c r="A24" s="34" t="s">
        <v>58</v>
      </c>
      <c r="B24" s="115" t="s">
        <v>70</v>
      </c>
      <c r="C24" s="116" t="s">
        <v>71</v>
      </c>
      <c r="D24" s="117" t="s">
        <v>13</v>
      </c>
      <c r="E24" s="70">
        <f>'Memória de Cálculo'!E22</f>
        <v>30</v>
      </c>
      <c r="F24" s="123">
        <v>28.41</v>
      </c>
      <c r="G24" s="122">
        <f t="shared" si="4"/>
        <v>36.82</v>
      </c>
      <c r="H24" s="122">
        <f t="shared" si="5"/>
        <v>1104.5999999999999</v>
      </c>
    </row>
    <row r="25" spans="1:10" s="135" customFormat="1" ht="5.0999999999999996" customHeight="1">
      <c r="A25" s="163"/>
      <c r="B25" s="163"/>
      <c r="C25" s="163"/>
      <c r="D25" s="163"/>
      <c r="E25" s="163"/>
      <c r="F25" s="163"/>
      <c r="G25" s="163"/>
      <c r="H25" s="163"/>
    </row>
    <row r="26" spans="1:10" s="135" customFormat="1" ht="20.100000000000001" customHeight="1">
      <c r="A26" s="22" t="s">
        <v>56</v>
      </c>
      <c r="B26" s="23"/>
      <c r="C26" s="125" t="s">
        <v>38</v>
      </c>
      <c r="D26" s="23"/>
      <c r="E26" s="24"/>
      <c r="F26" s="24"/>
      <c r="G26" s="24">
        <f t="shared" ref="G26:G28" si="6">ROUND(F26+(F26*$H$7),2)</f>
        <v>0</v>
      </c>
      <c r="H26" s="124">
        <f>SUM(H27:H28)</f>
        <v>29148</v>
      </c>
    </row>
    <row r="27" spans="1:10" s="135" customFormat="1" ht="30" customHeight="1">
      <c r="A27" s="34" t="s">
        <v>57</v>
      </c>
      <c r="B27" s="115" t="s">
        <v>55</v>
      </c>
      <c r="C27" s="116" t="s">
        <v>67</v>
      </c>
      <c r="D27" s="117" t="s">
        <v>7</v>
      </c>
      <c r="E27" s="70">
        <f>'Memória de Cálculo'!E25</f>
        <v>450</v>
      </c>
      <c r="F27" s="123">
        <v>36.67</v>
      </c>
      <c r="G27" s="122">
        <f t="shared" si="6"/>
        <v>47.52</v>
      </c>
      <c r="H27" s="122">
        <f t="shared" si="1"/>
        <v>21384</v>
      </c>
    </row>
    <row r="28" spans="1:10" s="135" customFormat="1" ht="30" customHeight="1">
      <c r="A28" s="34" t="s">
        <v>58</v>
      </c>
      <c r="B28" s="115" t="s">
        <v>68</v>
      </c>
      <c r="C28" s="116" t="s">
        <v>69</v>
      </c>
      <c r="D28" s="117" t="s">
        <v>14</v>
      </c>
      <c r="E28" s="70">
        <f>'Memória de Cálculo'!E26</f>
        <v>20</v>
      </c>
      <c r="F28" s="123">
        <v>299.56</v>
      </c>
      <c r="G28" s="122">
        <f t="shared" si="6"/>
        <v>388.2</v>
      </c>
      <c r="H28" s="122">
        <f t="shared" si="1"/>
        <v>7764</v>
      </c>
    </row>
    <row r="29" spans="1:10" s="135" customFormat="1" ht="9.9499999999999993" customHeight="1">
      <c r="A29" s="164"/>
      <c r="B29" s="164"/>
      <c r="C29" s="164"/>
      <c r="D29" s="164"/>
      <c r="E29" s="164"/>
      <c r="F29" s="164"/>
      <c r="G29" s="164"/>
      <c r="H29" s="164"/>
    </row>
    <row r="30" spans="1:10" s="134" customFormat="1" ht="20.100000000000001" customHeight="1">
      <c r="A30" s="171" t="s">
        <v>60</v>
      </c>
      <c r="B30" s="171"/>
      <c r="C30" s="171"/>
      <c r="D30" s="171"/>
      <c r="E30" s="171"/>
      <c r="F30" s="171"/>
      <c r="G30" s="171"/>
      <c r="H30" s="50">
        <f>H10+H13+H18+H22+H26</f>
        <v>295222.80000000005</v>
      </c>
      <c r="J30" s="137"/>
    </row>
    <row r="31" spans="1:10" ht="14.25" customHeight="1">
      <c r="A31" s="3"/>
      <c r="B31" s="4"/>
      <c r="C31" s="4"/>
      <c r="D31" s="4"/>
      <c r="E31" s="4"/>
      <c r="F31" s="5"/>
      <c r="G31" s="4"/>
      <c r="H31" s="6"/>
      <c r="J31" s="138"/>
    </row>
    <row r="32" spans="1:10" ht="11.25" customHeight="1">
      <c r="A32" s="7"/>
      <c r="B32" s="8"/>
      <c r="C32" s="8"/>
      <c r="D32" s="8"/>
      <c r="E32" s="8"/>
      <c r="F32" s="9"/>
      <c r="G32" s="8"/>
      <c r="H32" s="10"/>
    </row>
    <row r="33" spans="1:8" ht="11.25" customHeight="1">
      <c r="A33" s="7"/>
      <c r="B33" s="13"/>
      <c r="C33" s="18"/>
      <c r="D33" s="20"/>
      <c r="E33" s="8"/>
      <c r="F33" s="8"/>
      <c r="G33" s="8"/>
      <c r="H33" s="10"/>
    </row>
    <row r="34" spans="1:8" s="134" customFormat="1" ht="12">
      <c r="A34" s="39"/>
      <c r="B34" s="44"/>
      <c r="C34" s="139" t="str">
        <f>'Memória de Cálculo'!C31</f>
        <v>Nome do(a) Responsável Técnico(a)</v>
      </c>
      <c r="D34" s="41"/>
      <c r="E34" s="160"/>
      <c r="F34" s="160"/>
      <c r="G34" s="160"/>
      <c r="H34" s="42"/>
    </row>
    <row r="35" spans="1:8" s="134" customFormat="1" ht="12">
      <c r="A35" s="43"/>
      <c r="B35" s="44"/>
      <c r="C35" s="140" t="str">
        <f>'Memória de Cálculo'!C32</f>
        <v>Arquiteto(a) ou Engenheiro(a) Civil</v>
      </c>
      <c r="D35" s="48"/>
      <c r="E35" s="44"/>
      <c r="F35" s="45"/>
      <c r="G35" s="44"/>
      <c r="H35" s="46"/>
    </row>
    <row r="36" spans="1:8">
      <c r="A36" s="12"/>
      <c r="B36" s="13"/>
      <c r="C36" s="140" t="str">
        <f>'Memória de Cálculo'!C33</f>
        <v>CAU ou CREA/MG Nº: 00.000/D</v>
      </c>
      <c r="D36" s="19"/>
      <c r="E36" s="13"/>
      <c r="F36" s="14"/>
      <c r="G36" s="13"/>
      <c r="H36" s="15"/>
    </row>
    <row r="37" spans="1:8">
      <c r="A37" s="12"/>
      <c r="B37" s="13"/>
      <c r="C37" s="13"/>
      <c r="D37" s="13"/>
      <c r="E37" s="13"/>
      <c r="F37" s="14"/>
      <c r="G37" s="13"/>
      <c r="H37" s="15"/>
    </row>
    <row r="38" spans="1:8">
      <c r="A38" s="12"/>
      <c r="B38" s="13"/>
      <c r="C38" s="13"/>
      <c r="D38" s="13"/>
      <c r="E38" s="13"/>
      <c r="F38" s="14"/>
      <c r="G38" s="13"/>
      <c r="H38" s="15"/>
    </row>
    <row r="39" spans="1:8" ht="11.25" customHeight="1">
      <c r="A39" s="7"/>
      <c r="B39" s="13"/>
      <c r="C39" s="18"/>
      <c r="D39" s="8"/>
      <c r="E39" s="158"/>
      <c r="F39" s="158"/>
      <c r="G39" s="11"/>
      <c r="H39" s="10"/>
    </row>
    <row r="40" spans="1:8" s="134" customFormat="1" ht="12">
      <c r="A40" s="39"/>
      <c r="B40" s="44"/>
      <c r="C40" s="139" t="str">
        <f>'Memória de Cálculo'!C37</f>
        <v>Nome do(a) Prefeito(a) Municipal</v>
      </c>
      <c r="D40" s="41"/>
      <c r="E40" s="160"/>
      <c r="F40" s="160"/>
      <c r="G40" s="49"/>
      <c r="H40" s="42"/>
    </row>
    <row r="41" spans="1:8" s="134" customFormat="1" ht="12" customHeight="1">
      <c r="A41" s="43"/>
      <c r="B41" s="44"/>
      <c r="C41" s="140" t="str">
        <f>'Memória de Cálculo'!C38</f>
        <v>Prefeito(a) Municipal</v>
      </c>
      <c r="D41" s="48"/>
      <c r="E41" s="44"/>
      <c r="F41" s="45"/>
      <c r="G41" s="44"/>
      <c r="H41" s="46"/>
    </row>
    <row r="42" spans="1:8" s="134" customFormat="1" ht="12" customHeight="1">
      <c r="A42" s="43"/>
      <c r="B42" s="44"/>
      <c r="C42" s="140"/>
      <c r="D42" s="48"/>
      <c r="E42" s="44"/>
      <c r="F42" s="45"/>
      <c r="G42" s="44"/>
      <c r="H42" s="46"/>
    </row>
    <row r="43" spans="1:8" s="134" customFormat="1" ht="12" customHeight="1">
      <c r="A43" s="43"/>
      <c r="B43" s="44"/>
      <c r="C43" s="140"/>
      <c r="D43" s="48"/>
      <c r="E43" s="44"/>
      <c r="F43" s="45"/>
      <c r="G43" s="44"/>
      <c r="H43" s="46"/>
    </row>
    <row r="44" spans="1:8">
      <c r="A44" s="141"/>
      <c r="B44" s="142"/>
      <c r="C44" s="142"/>
      <c r="D44" s="142"/>
      <c r="E44" s="142"/>
      <c r="F44" s="143"/>
      <c r="G44" s="142"/>
      <c r="H44" s="144"/>
    </row>
    <row r="45" spans="1:8">
      <c r="A45" s="13"/>
      <c r="B45" s="13"/>
      <c r="C45" s="13"/>
      <c r="D45" s="13"/>
      <c r="E45" s="13"/>
      <c r="F45" s="14"/>
      <c r="G45" s="13"/>
      <c r="H45" s="13"/>
    </row>
    <row r="46" spans="1:8" ht="69.95" customHeight="1">
      <c r="A46" s="188" t="s">
        <v>89</v>
      </c>
      <c r="B46" s="189"/>
      <c r="C46" s="189"/>
      <c r="D46" s="189"/>
      <c r="E46" s="189"/>
      <c r="F46" s="189"/>
      <c r="G46" s="189"/>
      <c r="H46" s="190"/>
    </row>
  </sheetData>
  <customSheetViews>
    <customSheetView guid="{46B44D95-2370-4419-BD85-88291A251F92}" showPageBreaks="1" showGridLines="0" zeroValues="0" printArea="1" view="pageBreakPreview" topLeftCell="A31">
      <selection activeCell="A46" sqref="A46:H46"/>
      <pageMargins left="0.47244094488188981" right="0.19685039370078741" top="0.59055118110236227" bottom="0.6692913385826772" header="0" footer="0"/>
      <printOptions horizontalCentered="1"/>
      <pageSetup paperSize="9" scale="41" fitToHeight="2" orientation="landscape" horizontalDpi="4294967295" r:id="rId1"/>
      <headerFooter alignWithMargins="0"/>
    </customSheetView>
  </customSheetViews>
  <mergeCells count="24">
    <mergeCell ref="A46:H46"/>
    <mergeCell ref="E40:F40"/>
    <mergeCell ref="A12:H12"/>
    <mergeCell ref="A29:H29"/>
    <mergeCell ref="E34:G34"/>
    <mergeCell ref="A17:H17"/>
    <mergeCell ref="A21:H21"/>
    <mergeCell ref="A25:H25"/>
    <mergeCell ref="E39:F39"/>
    <mergeCell ref="C1:H1"/>
    <mergeCell ref="A1:B1"/>
    <mergeCell ref="A5:D5"/>
    <mergeCell ref="A6:D6"/>
    <mergeCell ref="A30:G30"/>
    <mergeCell ref="A8:H8"/>
    <mergeCell ref="E5:H5"/>
    <mergeCell ref="A7:D7"/>
    <mergeCell ref="A2:H2"/>
    <mergeCell ref="G4:H4"/>
    <mergeCell ref="A4:D4"/>
    <mergeCell ref="A3:D3"/>
    <mergeCell ref="E3:F3"/>
    <mergeCell ref="G3:H3"/>
    <mergeCell ref="E4:F4"/>
  </mergeCells>
  <phoneticPr fontId="4" type="noConversion"/>
  <printOptions horizontalCentered="1"/>
  <pageMargins left="0.47244094488188981" right="0.19685039370078741" top="0.59055118110236227" bottom="0.6692913385826772" header="0" footer="0"/>
  <pageSetup paperSize="9" scale="41" fitToHeight="2" orientation="landscape" horizontalDpi="4294967295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6147" r:id="rId5">
          <objectPr defaultSize="0" autoPict="0" r:id="rId6">
            <anchor moveWithCells="1">
              <from>
                <xdr:col>0</xdr:col>
                <xdr:colOff>104775</xdr:colOff>
                <xdr:row>0</xdr:row>
                <xdr:rowOff>133350</xdr:rowOff>
              </from>
              <to>
                <xdr:col>1</xdr:col>
                <xdr:colOff>504825</xdr:colOff>
                <xdr:row>0</xdr:row>
                <xdr:rowOff>704850</xdr:rowOff>
              </to>
            </anchor>
          </objectPr>
        </oleObject>
      </mc:Choice>
      <mc:Fallback>
        <oleObject progId="Word.Picture.8" shapeId="6147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showGridLines="0" showZeros="0" view="pageBreakPreview" topLeftCell="A4" zoomScaleNormal="75" zoomScaleSheetLayoutView="100" workbookViewId="0">
      <selection activeCell="B23" sqref="B23"/>
    </sheetView>
  </sheetViews>
  <sheetFormatPr defaultColWidth="9.140625" defaultRowHeight="12.75"/>
  <cols>
    <col min="1" max="1" width="10.7109375" style="75" customWidth="1"/>
    <col min="2" max="2" width="60.7109375" style="75" customWidth="1"/>
    <col min="3" max="4" width="20.7109375" style="92" customWidth="1"/>
    <col min="5" max="8" width="15.7109375" style="75" customWidth="1"/>
    <col min="9" max="16384" width="9.140625" style="75"/>
  </cols>
  <sheetData>
    <row r="1" spans="1:8" s="126" customFormat="1" ht="69.95" customHeight="1">
      <c r="A1" s="151"/>
      <c r="B1" s="152"/>
      <c r="C1" s="73"/>
      <c r="D1" s="73"/>
      <c r="E1" s="73"/>
      <c r="F1" s="73"/>
      <c r="G1" s="73"/>
      <c r="H1" s="74"/>
    </row>
    <row r="2" spans="1:8" ht="30" customHeight="1">
      <c r="A2" s="207" t="s">
        <v>20</v>
      </c>
      <c r="B2" s="208"/>
      <c r="C2" s="208"/>
      <c r="D2" s="208"/>
      <c r="E2" s="208"/>
      <c r="F2" s="208"/>
      <c r="G2" s="208"/>
      <c r="H2" s="209"/>
    </row>
    <row r="3" spans="1:8" ht="30" customHeight="1">
      <c r="A3" s="210" t="str">
        <f>'Planilha Orcamentária'!A3</f>
        <v>PREFEITURA MUNICIPAL DE CIDADE</v>
      </c>
      <c r="B3" s="210"/>
      <c r="C3" s="193" t="s">
        <v>33</v>
      </c>
      <c r="D3" s="202">
        <f>D18</f>
        <v>295222.80000000005</v>
      </c>
      <c r="E3" s="108" t="s">
        <v>32</v>
      </c>
      <c r="F3" s="108"/>
      <c r="G3" s="107">
        <f ca="1">TODAY()</f>
        <v>44537</v>
      </c>
      <c r="H3" s="146" t="s">
        <v>87</v>
      </c>
    </row>
    <row r="4" spans="1:8" ht="20.100000000000001" customHeight="1">
      <c r="A4" s="127" t="str">
        <f>'Planilha Orcamentária'!A4</f>
        <v>OBRA: CALÇAMENTO EM BLOQUETE SEXTAVADO</v>
      </c>
      <c r="B4" s="128"/>
      <c r="C4" s="194"/>
      <c r="D4" s="203"/>
      <c r="E4" s="196" t="s">
        <v>84</v>
      </c>
      <c r="F4" s="197"/>
      <c r="G4" s="197"/>
      <c r="H4" s="198"/>
    </row>
    <row r="5" spans="1:8" ht="20.100000000000001" customHeight="1">
      <c r="A5" s="211" t="str">
        <f>'Planilha Orcamentária'!A5</f>
        <v>LOCAL: INSERIR O ENDEREÇO COMPLETO</v>
      </c>
      <c r="B5" s="212"/>
      <c r="C5" s="195"/>
      <c r="D5" s="204"/>
      <c r="E5" s="199"/>
      <c r="F5" s="200"/>
      <c r="G5" s="200"/>
      <c r="H5" s="201"/>
    </row>
    <row r="6" spans="1:8" ht="30" customHeight="1">
      <c r="A6" s="93" t="s">
        <v>83</v>
      </c>
      <c r="B6" s="93" t="s">
        <v>21</v>
      </c>
      <c r="C6" s="94" t="s">
        <v>22</v>
      </c>
      <c r="D6" s="94" t="s">
        <v>23</v>
      </c>
      <c r="E6" s="114" t="s">
        <v>24</v>
      </c>
      <c r="F6" s="114" t="s">
        <v>25</v>
      </c>
      <c r="G6" s="114" t="s">
        <v>75</v>
      </c>
      <c r="H6" s="114" t="s">
        <v>85</v>
      </c>
    </row>
    <row r="7" spans="1:8" s="76" customFormat="1" ht="15" customHeight="1">
      <c r="A7" s="191" t="str">
        <f>'Planilha Orcamentária'!A10</f>
        <v>1.0</v>
      </c>
      <c r="B7" s="192" t="str">
        <f>'Planilha Orcamentária'!C10</f>
        <v>SERVIÇOS PRELIMINARES</v>
      </c>
      <c r="C7" s="129" t="s">
        <v>26</v>
      </c>
      <c r="D7" s="109">
        <f>D8/$D$18</f>
        <v>4.8268629658684888E-3</v>
      </c>
      <c r="E7" s="113">
        <v>1</v>
      </c>
      <c r="F7" s="113">
        <v>0</v>
      </c>
      <c r="G7" s="113">
        <v>0</v>
      </c>
      <c r="H7" s="113">
        <v>0</v>
      </c>
    </row>
    <row r="8" spans="1:8" s="76" customFormat="1" ht="15" customHeight="1">
      <c r="A8" s="191"/>
      <c r="B8" s="192"/>
      <c r="C8" s="130" t="s">
        <v>27</v>
      </c>
      <c r="D8" s="110">
        <f>'Planilha Orcamentária'!H10</f>
        <v>1425</v>
      </c>
      <c r="E8" s="110">
        <f>E7*$D$8</f>
        <v>1425</v>
      </c>
      <c r="F8" s="110">
        <f>F7*$D$8</f>
        <v>0</v>
      </c>
      <c r="G8" s="110">
        <f>G7*$D$8</f>
        <v>0</v>
      </c>
      <c r="H8" s="110">
        <f>H7*$D$8</f>
        <v>0</v>
      </c>
    </row>
    <row r="9" spans="1:8" s="76" customFormat="1" ht="15" customHeight="1">
      <c r="A9" s="191" t="str">
        <f>'Planilha Orcamentária'!A13</f>
        <v>2.0</v>
      </c>
      <c r="B9" s="192" t="str">
        <f>'Planilha Orcamentária'!C13</f>
        <v>SERVIÇOS DE TERRAPLENAGEM</v>
      </c>
      <c r="C9" s="129" t="s">
        <v>26</v>
      </c>
      <c r="D9" s="109">
        <f>D10/$D$18</f>
        <v>0.16653591795755612</v>
      </c>
      <c r="E9" s="113">
        <v>1</v>
      </c>
      <c r="F9" s="113">
        <v>0</v>
      </c>
      <c r="G9" s="113">
        <v>0</v>
      </c>
      <c r="H9" s="113">
        <v>0</v>
      </c>
    </row>
    <row r="10" spans="1:8" s="76" customFormat="1" ht="15" customHeight="1">
      <c r="A10" s="191"/>
      <c r="B10" s="192"/>
      <c r="C10" s="130" t="s">
        <v>27</v>
      </c>
      <c r="D10" s="110">
        <f>'Planilha Orcamentária'!H13</f>
        <v>49165.200000000004</v>
      </c>
      <c r="E10" s="110">
        <f>E9*$D$10</f>
        <v>49165.200000000004</v>
      </c>
      <c r="F10" s="110">
        <f>F9*$D$10</f>
        <v>0</v>
      </c>
      <c r="G10" s="110">
        <f>G9*$D$10</f>
        <v>0</v>
      </c>
      <c r="H10" s="110">
        <f>H9*$D$10</f>
        <v>0</v>
      </c>
    </row>
    <row r="11" spans="1:8" s="76" customFormat="1" ht="15" customHeight="1">
      <c r="A11" s="191" t="str">
        <f>'Planilha Orcamentária'!A18</f>
        <v>3.0</v>
      </c>
      <c r="B11" s="192" t="str">
        <f>'Planilha Orcamentária'!C18</f>
        <v>SERVIÇOS DE DRENAGEM PLUVIAL</v>
      </c>
      <c r="C11" s="129" t="s">
        <v>26</v>
      </c>
      <c r="D11" s="109">
        <f>D12/$D$18</f>
        <v>0.17791308801352737</v>
      </c>
      <c r="E11" s="113">
        <v>0</v>
      </c>
      <c r="F11" s="113">
        <v>0</v>
      </c>
      <c r="G11" s="113">
        <v>0.5</v>
      </c>
      <c r="H11" s="113">
        <v>0.5</v>
      </c>
    </row>
    <row r="12" spans="1:8" s="76" customFormat="1" ht="15" customHeight="1">
      <c r="A12" s="191"/>
      <c r="B12" s="192"/>
      <c r="C12" s="130" t="s">
        <v>27</v>
      </c>
      <c r="D12" s="110">
        <f>'Planilha Orcamentária'!H18</f>
        <v>52524</v>
      </c>
      <c r="E12" s="110">
        <f>E11*$D$12</f>
        <v>0</v>
      </c>
      <c r="F12" s="110">
        <f>F11*$D$12</f>
        <v>0</v>
      </c>
      <c r="G12" s="110">
        <f>G11*$D$12</f>
        <v>26262</v>
      </c>
      <c r="H12" s="110">
        <f>H11*$D$12</f>
        <v>26262</v>
      </c>
    </row>
    <row r="13" spans="1:8" s="76" customFormat="1" ht="15" customHeight="1">
      <c r="A13" s="191" t="str">
        <f>'Planilha Orcamentária'!A22</f>
        <v>4.0</v>
      </c>
      <c r="B13" s="205" t="str">
        <f>'Planilha Orcamentária'!C22</f>
        <v>SERVIÇOS DE CALÇAMENTO</v>
      </c>
      <c r="C13" s="129" t="s">
        <v>26</v>
      </c>
      <c r="D13" s="109">
        <f>D14/$D$18</f>
        <v>0.55199191932330427</v>
      </c>
      <c r="E13" s="113">
        <v>0</v>
      </c>
      <c r="F13" s="113">
        <v>0.4</v>
      </c>
      <c r="G13" s="113">
        <v>0.3</v>
      </c>
      <c r="H13" s="113">
        <v>0.3</v>
      </c>
    </row>
    <row r="14" spans="1:8" s="76" customFormat="1" ht="15" customHeight="1">
      <c r="A14" s="191"/>
      <c r="B14" s="206"/>
      <c r="C14" s="130" t="s">
        <v>27</v>
      </c>
      <c r="D14" s="110">
        <f>'Planilha Orcamentária'!H22</f>
        <v>162960.6</v>
      </c>
      <c r="E14" s="110">
        <f>E13*$D$14</f>
        <v>0</v>
      </c>
      <c r="F14" s="110">
        <f>F13*$D$14</f>
        <v>65184.240000000005</v>
      </c>
      <c r="G14" s="110">
        <f>G13*$D$14</f>
        <v>48888.18</v>
      </c>
      <c r="H14" s="110">
        <f>H13*$D$14</f>
        <v>48888.18</v>
      </c>
    </row>
    <row r="15" spans="1:8" s="76" customFormat="1" ht="15" customHeight="1">
      <c r="A15" s="191" t="str">
        <f>'Planilha Orcamentária'!A26</f>
        <v>5.0</v>
      </c>
      <c r="B15" s="192" t="str">
        <f>'Planilha Orcamentária'!C26</f>
        <v>OBRAS COMPLEMENTARES</v>
      </c>
      <c r="C15" s="129" t="s">
        <v>26</v>
      </c>
      <c r="D15" s="109">
        <f>D16/$D$18</f>
        <v>9.8732211739743669E-2</v>
      </c>
      <c r="E15" s="113">
        <v>0</v>
      </c>
      <c r="F15" s="113">
        <v>0</v>
      </c>
      <c r="G15" s="113">
        <v>0.4</v>
      </c>
      <c r="H15" s="113">
        <v>0.6</v>
      </c>
    </row>
    <row r="16" spans="1:8" s="76" customFormat="1" ht="15" customHeight="1">
      <c r="A16" s="191"/>
      <c r="B16" s="192"/>
      <c r="C16" s="130" t="s">
        <v>27</v>
      </c>
      <c r="D16" s="111">
        <f>'Planilha Orcamentária'!H26</f>
        <v>29148</v>
      </c>
      <c r="E16" s="111">
        <f>E15*$D$16</f>
        <v>0</v>
      </c>
      <c r="F16" s="111">
        <f>F15*$D$16</f>
        <v>0</v>
      </c>
      <c r="G16" s="111">
        <f>G15*$D$16</f>
        <v>11659.2</v>
      </c>
      <c r="H16" s="111">
        <f>H15*$D$16</f>
        <v>17488.8</v>
      </c>
    </row>
    <row r="17" spans="1:8" s="76" customFormat="1" ht="15" customHeight="1">
      <c r="A17" s="191" t="s">
        <v>28</v>
      </c>
      <c r="B17" s="191"/>
      <c r="C17" s="129" t="s">
        <v>26</v>
      </c>
      <c r="D17" s="109">
        <f>D7+D9+D11+D13+D15</f>
        <v>0.99999999999999989</v>
      </c>
      <c r="E17" s="109">
        <f>E18/$D$18</f>
        <v>0.17136278092342461</v>
      </c>
      <c r="F17" s="109">
        <f>F18/$D$18</f>
        <v>0.22079676772932169</v>
      </c>
      <c r="G17" s="109">
        <f>G18/$D$18</f>
        <v>0.29404700449965238</v>
      </c>
      <c r="H17" s="109">
        <f>H18/$D$18</f>
        <v>0.31379344684760113</v>
      </c>
    </row>
    <row r="18" spans="1:8" s="76" customFormat="1" ht="15" customHeight="1">
      <c r="A18" s="191"/>
      <c r="B18" s="191"/>
      <c r="C18" s="129" t="s">
        <v>27</v>
      </c>
      <c r="D18" s="112">
        <f>D8+D10+D12+D14+D16</f>
        <v>295222.80000000005</v>
      </c>
      <c r="E18" s="112">
        <f>E8+E10+E12+E14+E16</f>
        <v>50590.200000000004</v>
      </c>
      <c r="F18" s="112">
        <f>F8+F10+F12+F14+F16</f>
        <v>65184.240000000005</v>
      </c>
      <c r="G18" s="112">
        <f>G8+G10+G12+G14+G16</f>
        <v>86809.37999999999</v>
      </c>
      <c r="H18" s="112">
        <f>H8+H10+H12+H14+H16</f>
        <v>92638.98</v>
      </c>
    </row>
    <row r="19" spans="1:8" ht="14.25" customHeight="1">
      <c r="A19" s="77"/>
      <c r="B19" s="78"/>
      <c r="C19" s="78"/>
      <c r="D19" s="78"/>
      <c r="E19" s="78"/>
      <c r="F19" s="78"/>
      <c r="G19" s="103" t="s">
        <v>29</v>
      </c>
      <c r="H19" s="100"/>
    </row>
    <row r="20" spans="1:8" ht="27.75" customHeight="1">
      <c r="A20" s="77"/>
      <c r="B20" s="79"/>
      <c r="C20" s="78"/>
      <c r="D20" s="80"/>
      <c r="E20" s="81"/>
      <c r="F20" s="81"/>
      <c r="G20" s="82"/>
      <c r="H20" s="100"/>
    </row>
    <row r="21" spans="1:8" s="97" customFormat="1" ht="12">
      <c r="A21" s="84"/>
      <c r="B21" s="131" t="str">
        <f>'Memória de Cálculo'!C31</f>
        <v>Nome do(a) Responsável Técnico(a)</v>
      </c>
      <c r="C21" s="95"/>
      <c r="D21" s="96"/>
      <c r="E21" s="96"/>
      <c r="F21" s="96"/>
      <c r="G21" s="104"/>
      <c r="H21" s="101"/>
    </row>
    <row r="22" spans="1:8" s="97" customFormat="1" ht="19.5" customHeight="1">
      <c r="A22" s="98"/>
      <c r="B22" s="132" t="str">
        <f>'Memória de Cálculo'!C32</f>
        <v>Arquiteto(a) ou Engenheiro(a) Civil</v>
      </c>
      <c r="C22" s="95"/>
      <c r="D22" s="95"/>
      <c r="E22" s="99"/>
      <c r="F22" s="99"/>
      <c r="G22" s="98"/>
      <c r="H22" s="102"/>
    </row>
    <row r="23" spans="1:8" s="97" customFormat="1" ht="19.5" customHeight="1">
      <c r="A23" s="98"/>
      <c r="B23" s="132" t="str">
        <f>'Memória de Cálculo'!C33</f>
        <v>CAU ou CREA/MG Nº: 00.000/D</v>
      </c>
      <c r="C23" s="95"/>
      <c r="D23" s="95"/>
      <c r="E23" s="99"/>
      <c r="F23" s="99"/>
      <c r="G23" s="98"/>
      <c r="H23" s="102"/>
    </row>
    <row r="24" spans="1:8" ht="19.5" customHeight="1">
      <c r="A24" s="82"/>
      <c r="B24" s="83"/>
      <c r="C24" s="80"/>
      <c r="D24" s="80"/>
      <c r="E24" s="81"/>
      <c r="F24" s="81"/>
      <c r="G24" s="82"/>
      <c r="H24" s="100"/>
    </row>
    <row r="25" spans="1:8" ht="13.5" customHeight="1">
      <c r="A25" s="84"/>
      <c r="B25" s="85"/>
      <c r="C25" s="86"/>
      <c r="D25" s="86"/>
      <c r="E25" s="87"/>
      <c r="F25" s="87"/>
      <c r="G25" s="105"/>
      <c r="H25" s="100"/>
    </row>
    <row r="26" spans="1:8" s="97" customFormat="1" ht="14.25" customHeight="1">
      <c r="A26" s="98"/>
      <c r="B26" s="131" t="str">
        <f>'Memória de Cálculo'!C37</f>
        <v>Nome do(a) Prefeito(a) Municipal</v>
      </c>
      <c r="C26" s="95"/>
      <c r="D26" s="95"/>
      <c r="E26" s="99"/>
      <c r="F26" s="99"/>
      <c r="G26" s="98"/>
      <c r="H26" s="102"/>
    </row>
    <row r="27" spans="1:8" s="97" customFormat="1" ht="14.1" customHeight="1">
      <c r="A27" s="98"/>
      <c r="B27" s="133" t="str">
        <f>'Memória de Cálculo'!C38</f>
        <v>Prefeito(a) Municipal</v>
      </c>
      <c r="C27" s="95"/>
      <c r="D27" s="95"/>
      <c r="E27" s="99"/>
      <c r="F27" s="99"/>
      <c r="G27" s="98"/>
      <c r="H27" s="102"/>
    </row>
    <row r="28" spans="1:8" ht="14.1" customHeight="1">
      <c r="A28" s="82"/>
      <c r="B28" s="88"/>
      <c r="C28" s="80"/>
      <c r="D28" s="80"/>
      <c r="E28" s="81"/>
      <c r="F28" s="81"/>
      <c r="G28" s="82"/>
      <c r="H28" s="100"/>
    </row>
    <row r="29" spans="1:8" ht="14.1" customHeight="1">
      <c r="A29" s="82"/>
      <c r="B29" s="88"/>
      <c r="C29" s="80"/>
      <c r="D29" s="80"/>
      <c r="E29" s="81"/>
      <c r="F29" s="81"/>
      <c r="G29" s="82"/>
      <c r="H29" s="100"/>
    </row>
    <row r="30" spans="1:8">
      <c r="A30" s="89"/>
      <c r="B30" s="90"/>
      <c r="C30" s="91"/>
      <c r="D30" s="91"/>
      <c r="E30" s="90"/>
      <c r="F30" s="90"/>
      <c r="G30" s="89"/>
      <c r="H30" s="106"/>
    </row>
  </sheetData>
  <customSheetViews>
    <customSheetView guid="{46B44D95-2370-4419-BD85-88291A251F92}" showPageBreaks="1" showGridLines="0" zeroValues="0" printArea="1" view="pageBreakPreview" topLeftCell="A15">
      <selection activeCell="C22" sqref="C22"/>
      <pageMargins left="0.39370078740157483" right="0.19685039370078741" top="0.59055118110236227" bottom="0.19685039370078741" header="0.19685039370078741" footer="0"/>
      <printOptions horizontalCentered="1"/>
      <pageSetup paperSize="9" scale="75" orientation="landscape" horizontalDpi="4294967295" r:id="rId1"/>
      <headerFooter alignWithMargins="0"/>
    </customSheetView>
  </customSheetViews>
  <mergeCells count="18">
    <mergeCell ref="C3:C5"/>
    <mergeCell ref="A1:B1"/>
    <mergeCell ref="E4:H5"/>
    <mergeCell ref="D3:D5"/>
    <mergeCell ref="A13:A14"/>
    <mergeCell ref="B13:B14"/>
    <mergeCell ref="A2:H2"/>
    <mergeCell ref="A7:A8"/>
    <mergeCell ref="B7:B8"/>
    <mergeCell ref="A9:A10"/>
    <mergeCell ref="B9:B10"/>
    <mergeCell ref="A3:B3"/>
    <mergeCell ref="A5:B5"/>
    <mergeCell ref="A17:B18"/>
    <mergeCell ref="A11:A12"/>
    <mergeCell ref="B11:B12"/>
    <mergeCell ref="A15:A16"/>
    <mergeCell ref="B15:B16"/>
  </mergeCells>
  <printOptions horizontalCentered="1"/>
  <pageMargins left="0.39370078740157483" right="0.19685039370078741" top="0.59055118110236227" bottom="0.19685039370078741" header="0.19685039370078741" footer="0"/>
  <pageSetup paperSize="9" scale="72" orientation="landscape" horizontalDpi="4294967295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8196" r:id="rId5">
          <objectPr defaultSize="0" autoPict="0" r:id="rId6">
            <anchor moveWithCells="1">
              <from>
                <xdr:col>0</xdr:col>
                <xdr:colOff>38100</xdr:colOff>
                <xdr:row>0</xdr:row>
                <xdr:rowOff>161925</xdr:rowOff>
              </from>
              <to>
                <xdr:col>1</xdr:col>
                <xdr:colOff>104775</xdr:colOff>
                <xdr:row>0</xdr:row>
                <xdr:rowOff>733425</xdr:rowOff>
              </to>
            </anchor>
          </objectPr>
        </oleObject>
      </mc:Choice>
      <mc:Fallback>
        <oleObject progId="Word.Picture.8" shapeId="8196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Memória de Cálculo</vt:lpstr>
      <vt:lpstr>Planilha Orcamentária</vt:lpstr>
      <vt:lpstr>Cronograma</vt:lpstr>
      <vt:lpstr>Cronograma!Area_de_impressao</vt:lpstr>
      <vt:lpstr>'Memória de Cálculo'!Area_de_impressao</vt:lpstr>
      <vt:lpstr>'Planilha Orcamentária'!Area_de_impressao</vt:lpstr>
      <vt:lpstr>'Memória de Cálculo'!Titulos_de_impressao</vt:lpstr>
      <vt:lpstr>'Planilha Orcamentária'!Titulos_de_impressao</vt:lpstr>
    </vt:vector>
  </TitlesOfParts>
  <Company>Setop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Luciene Buldrini Barbosa (SEINFRA)</cp:lastModifiedBy>
  <cp:lastPrinted>2021-12-07T16:12:11Z</cp:lastPrinted>
  <dcterms:created xsi:type="dcterms:W3CDTF">2006-09-22T13:55:22Z</dcterms:created>
  <dcterms:modified xsi:type="dcterms:W3CDTF">2021-12-07T18:51:54Z</dcterms:modified>
</cp:coreProperties>
</file>